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3" firstSheet="34" activeTab="17"/>
  </bookViews>
  <sheets>
    <sheet name="2021年收支预算总表（全口径）-1" sheetId="1" r:id="rId1"/>
    <sheet name="2021年收入预算总表-2" sheetId="2" r:id="rId2"/>
    <sheet name="2021年支出预算总表（全口径）-3" sheetId="3" r:id="rId3"/>
    <sheet name="2021年财政拨款收支预算总表-4" sheetId="4" r:id="rId4"/>
    <sheet name="2021年财政拨款收入预算总表-5" sheetId="5" r:id="rId5"/>
    <sheet name="2021年一般公共预算财政拨款支出表-6" sheetId="6" r:id="rId6"/>
    <sheet name="2021年一般公共预算财政拨款基本支出预算明细表-7 " sheetId="7" r:id="rId7"/>
    <sheet name="2021年一般公共预算财政拨款项目支出预算明细表-8" sheetId="8" r:id="rId8"/>
    <sheet name="2021年政府性基金预算财政拨款支出表-9" sheetId="9" r:id="rId9"/>
    <sheet name="2021年政府性基金预算支出明细表-10" sheetId="10" r:id="rId10"/>
    <sheet name="2021年国有资本经营预算财政拨款支出表-11" sheetId="11" r:id="rId11"/>
    <sheet name="2021年国有资本经营算支出明细表-12" sheetId="12" r:id="rId12"/>
    <sheet name="2021年一般预算财政拨款基本支出明细表（政府经济）-13" sheetId="13" r:id="rId13"/>
    <sheet name="2021年一般预算财政拨款项目支出明细（政府经济）-14" sheetId="14" r:id="rId14"/>
    <sheet name="2021年政府性基金预算（政府经济）-15" sheetId="15" r:id="rId15"/>
    <sheet name="2021年国有资本经营预算（政府经济）-16" sheetId="16" r:id="rId16"/>
    <sheet name="2021年一般公共预算财政拨款三公经费支出预算表-17" sheetId="17" r:id="rId17"/>
    <sheet name="2021年政府采购预算表-18" sheetId="18" r:id="rId18"/>
    <sheet name="政策及项目绩效目标表-19(1)" sheetId="19" r:id="rId19"/>
    <sheet name="政策及项目绩效目标表-19(2)" sheetId="20" r:id="rId20"/>
    <sheet name="政策及项目绩效目标表-19(3)" sheetId="21" r:id="rId21"/>
    <sheet name="政策及项目绩效目标表-19(4)" sheetId="22" r:id="rId22"/>
    <sheet name="政策及项目绩效目标表-19(5)" sheetId="23" r:id="rId23"/>
    <sheet name="政策及项目绩效目标表-19(6)" sheetId="24" r:id="rId24"/>
    <sheet name="政策及项目绩效目标表-19(7)" sheetId="25" r:id="rId25"/>
    <sheet name="政策及项目绩效目标表-19(8)" sheetId="26" r:id="rId26"/>
    <sheet name="政策及项目绩效目标表-19(9)" sheetId="27" r:id="rId27"/>
    <sheet name="政策及项目绩效目标表-19(10)" sheetId="28" r:id="rId28"/>
    <sheet name="政策及项目绩效目标表-19(11)" sheetId="29" r:id="rId29"/>
    <sheet name="政策及项目绩效目标表-19(12)" sheetId="30" r:id="rId30"/>
    <sheet name="政策及项目绩效目标表-19(13)" sheetId="31" r:id="rId31"/>
    <sheet name="政策及项目绩效目标表-19(14)" sheetId="32" r:id="rId32"/>
    <sheet name="政策及项目绩效目标表-19(15)" sheetId="33" r:id="rId33"/>
    <sheet name="政策及项目绩效目标表-19(16)" sheetId="34" r:id="rId34"/>
    <sheet name="政策及项目绩效目标表-19(17)" sheetId="35" r:id="rId35"/>
    <sheet name="政策及项目绩效目标表-19(18)" sheetId="36" r:id="rId36"/>
    <sheet name="政策及项目绩效目标表-19(19)" sheetId="37" r:id="rId37"/>
    <sheet name="政策及项目绩效目标表-19(20)" sheetId="38" r:id="rId38"/>
    <sheet name="政策及项目绩效目标表-19(21)" sheetId="39" r:id="rId39"/>
    <sheet name="政策及项目绩效目标表-19(22)" sheetId="40" r:id="rId40"/>
    <sheet name="政策及项目绩效目标表-19(23)" sheetId="41" r:id="rId41"/>
    <sheet name="政策及项目绩效目标表-19(24)" sheetId="42" r:id="rId42"/>
    <sheet name="政策及项目绩效目标表-19(25)" sheetId="43" r:id="rId43"/>
    <sheet name="政策及项目绩效目标表-19(26)" sheetId="44" r:id="rId44"/>
    <sheet name="政策及项目绩效目标表-19(27)" sheetId="45" r:id="rId45"/>
  </sheets>
  <definedNames>
    <definedName name="_xlnm.Print_Titles" localSheetId="6">'2021年一般公共预算财政拨款基本支出预算明细表-7 '!$A:$D,'2021年一般公共预算财政拨款基本支出预算明细表-7 '!$1:$3</definedName>
    <definedName name="_xlnm.Print_Titles" localSheetId="7">'2021年一般公共预算财政拨款项目支出预算明细表-8'!$A:$E,'2021年一般公共预算财政拨款项目支出预算明细表-8'!$1:$3</definedName>
    <definedName name="_xlnm.Print_Titles" localSheetId="13">'2021年一般预算财政拨款项目支出明细（政府经济）-14'!$A:$E,'2021年一般预算财政拨款项目支出明细（政府经济）-14'!$1:$3</definedName>
    <definedName name="_xlnm.Print_Titles" localSheetId="14">'2021年政府性基金预算（政府经济）-15'!$A:$E,'2021年政府性基金预算（政府经济）-15'!$1:$3</definedName>
    <definedName name="_xlnm.Print_Titles" localSheetId="9">'2021年政府性基金预算支出明细表-10'!$A:$E,'2021年政府性基金预算支出明细表-10'!$1:$3</definedName>
  </definedNames>
  <calcPr fullCalcOnLoad="1"/>
</workbook>
</file>

<file path=xl/sharedStrings.xml><?xml version="1.0" encoding="utf-8"?>
<sst xmlns="http://schemas.openxmlformats.org/spreadsheetml/2006/main" count="2938" uniqueCount="703">
  <si>
    <t>表一</t>
  </si>
  <si>
    <t>天津北辰经济技术开发区管理委员会2021年收支预算总表（全口径）</t>
  </si>
  <si>
    <t>单位：元</t>
  </si>
  <si>
    <t>收入预算</t>
  </si>
  <si>
    <t>支出预算</t>
  </si>
  <si>
    <t>项目</t>
  </si>
  <si>
    <t>2021年预算</t>
  </si>
  <si>
    <t>一、财政拨款</t>
  </si>
  <si>
    <t>一、一般公共服务</t>
  </si>
  <si>
    <t>　　其中：一般公共预算</t>
  </si>
  <si>
    <t>二、公共安全</t>
  </si>
  <si>
    <t>　　       政府性基金</t>
  </si>
  <si>
    <t>三、教育</t>
  </si>
  <si>
    <t>           国有资本经营</t>
  </si>
  <si>
    <t>四、科学技术</t>
  </si>
  <si>
    <t>二、上级转移支付资金</t>
  </si>
  <si>
    <t>五、文化旅游体育与传媒</t>
  </si>
  <si>
    <t>三、事业收入</t>
  </si>
  <si>
    <t>六、社会保障和就业</t>
  </si>
  <si>
    <t>四、经营收入</t>
  </si>
  <si>
    <t>七、卫生健康</t>
  </si>
  <si>
    <t>五、上级补助收入</t>
  </si>
  <si>
    <t>八、节能环保</t>
  </si>
  <si>
    <t>六、下级单位上缴收入</t>
  </si>
  <si>
    <t>九、城乡社区</t>
  </si>
  <si>
    <t>七、其他收入</t>
  </si>
  <si>
    <t>十、农林水</t>
  </si>
  <si>
    <t>十一、交通运输</t>
  </si>
  <si>
    <t>十二、资源勘探工业信息等</t>
  </si>
  <si>
    <t>十三、商业服务业等</t>
  </si>
  <si>
    <t>十四、金融</t>
  </si>
  <si>
    <t>十五、援助其他地区</t>
  </si>
  <si>
    <t>十六、自然资源海洋气象等</t>
  </si>
  <si>
    <t>十七、住房保障支出</t>
  </si>
  <si>
    <t>十八、粮油物资储备</t>
  </si>
  <si>
    <t>十九、国有资本经营预算</t>
  </si>
  <si>
    <t>二十、灾害防治及应急管理</t>
  </si>
  <si>
    <t>二十一、其他支出</t>
  </si>
  <si>
    <t>二十二、债务还本</t>
  </si>
  <si>
    <t>二十三、债务付息</t>
  </si>
  <si>
    <t>二十四、债务发行费用</t>
  </si>
  <si>
    <t>二十五、抗疫特别国债安排</t>
  </si>
  <si>
    <t>本年收入合计</t>
  </si>
  <si>
    <t>本年支出合计</t>
  </si>
  <si>
    <t>八、使用非财政拨款结余</t>
  </si>
  <si>
    <t>二十五、结转下年</t>
  </si>
  <si>
    <t>九、用事业基金弥补收支差额</t>
  </si>
  <si>
    <t>十、上年结转和结余</t>
  </si>
  <si>
    <t>收入总计</t>
  </si>
  <si>
    <t>支出合计</t>
  </si>
  <si>
    <t>表二</t>
  </si>
  <si>
    <t>天津北辰经济技术开发区管理委员会2021年收入预算总表</t>
  </si>
  <si>
    <t>单位名称</t>
  </si>
  <si>
    <t>合计</t>
  </si>
  <si>
    <t>上年结转
和结余</t>
  </si>
  <si>
    <t>财政拨款收入</t>
  </si>
  <si>
    <t>上级转移支付
资金收入</t>
  </si>
  <si>
    <t>事业收入</t>
  </si>
  <si>
    <t>经营收入</t>
  </si>
  <si>
    <t>上级补助收入</t>
  </si>
  <si>
    <t>下级单位
上缴收入</t>
  </si>
  <si>
    <t>其他收入</t>
  </si>
  <si>
    <t>使用非财政
拨款结余</t>
  </si>
  <si>
    <t>用事业基金
弥补收支差额</t>
  </si>
  <si>
    <t>预算单位</t>
  </si>
  <si>
    <t>财政经费拨款</t>
  </si>
  <si>
    <t>政府性基金预算拨款</t>
  </si>
  <si>
    <t>财政拨款收入
（小计）</t>
  </si>
  <si>
    <t>一般公共
预算收入</t>
  </si>
  <si>
    <t>政府性基金
预算收入</t>
  </si>
  <si>
    <t>国有资本经营
预算收入</t>
  </si>
  <si>
    <t>天津北辰经济技术开发区管理委员会</t>
  </si>
  <si>
    <t>表三</t>
  </si>
  <si>
    <t>天津北辰经济技术开发区管理委员会2021年支出预算总表（全口径）</t>
  </si>
  <si>
    <t>支出功能分类科目编码</t>
  </si>
  <si>
    <t>财政拨款支出</t>
  </si>
  <si>
    <t>上级转移支付资金</t>
  </si>
  <si>
    <t>事业支出</t>
  </si>
  <si>
    <t>经营支出</t>
  </si>
  <si>
    <t>上级补助
支出</t>
  </si>
  <si>
    <t>下级单位
上缴支出</t>
  </si>
  <si>
    <t>其他支出</t>
  </si>
  <si>
    <t>使用非财政
拨款结余
支出</t>
  </si>
  <si>
    <t>用事业基金
弥补收支差额支出</t>
  </si>
  <si>
    <t>财政拨款
支出
（小计）</t>
  </si>
  <si>
    <t>一般公共预算支出</t>
  </si>
  <si>
    <t>政府性基金
预算支出</t>
  </si>
  <si>
    <t>国有资本经营
预算支出</t>
  </si>
  <si>
    <t>一级部门</t>
  </si>
  <si>
    <t>类</t>
  </si>
  <si>
    <t>款</t>
  </si>
  <si>
    <t>项</t>
  </si>
  <si>
    <t>G07</t>
  </si>
  <si>
    <t>I07</t>
  </si>
  <si>
    <t>基本支出</t>
  </si>
  <si>
    <t>项目支出</t>
  </si>
  <si>
    <t>基金预算支出</t>
  </si>
  <si>
    <t>N07</t>
  </si>
  <si>
    <t>O07</t>
  </si>
  <si>
    <t>P07</t>
  </si>
  <si>
    <t>Q07</t>
  </si>
  <si>
    <t>R07</t>
  </si>
  <si>
    <t>S07</t>
  </si>
  <si>
    <t/>
  </si>
  <si>
    <t>210 - 卫生健康支出</t>
  </si>
  <si>
    <t>21011 - 行政事业单位医疗</t>
  </si>
  <si>
    <t>2101101 - 行政单位医疗</t>
  </si>
  <si>
    <t>2101102 - 事业单位医疗</t>
  </si>
  <si>
    <t>2101103 - 公务员医疗补助</t>
  </si>
  <si>
    <t>215 - 资源勘探工业信息等支出</t>
  </si>
  <si>
    <t>21508 - 支持中小企业发展和管理支出</t>
  </si>
  <si>
    <t>2150801 - 行政运行</t>
  </si>
  <si>
    <t>2150899 - 其他支持中小企业发展和管理支出</t>
  </si>
  <si>
    <t>201 - 一般公共服务支出</t>
  </si>
  <si>
    <t>20103 - 政府办公厅（室）及相关机构事务</t>
  </si>
  <si>
    <t>2010302 - 一般行政管理事务</t>
  </si>
  <si>
    <t>2010303 - 机关服务</t>
  </si>
  <si>
    <t>204 - 公共安全支出</t>
  </si>
  <si>
    <t>20402 - 公安</t>
  </si>
  <si>
    <t>2040202 - 一般行政管理事务</t>
  </si>
  <si>
    <t>20406 - 司法</t>
  </si>
  <si>
    <t>2040605 - 普法宣传</t>
  </si>
  <si>
    <t>213 - 农林水支出</t>
  </si>
  <si>
    <t>21303 - 水利</t>
  </si>
  <si>
    <t>2130316 - 农村水利</t>
  </si>
  <si>
    <t>21501 - 资源勘探开发</t>
  </si>
  <si>
    <t>2150102 - 一般行政管理事务</t>
  </si>
  <si>
    <t>224 - 灾害防治及应急管理支出</t>
  </si>
  <si>
    <t>22401 - 应急管理事务</t>
  </si>
  <si>
    <t>2240106 - 安全监管</t>
  </si>
  <si>
    <t>208 - 社会保障和就业支出</t>
  </si>
  <si>
    <t>20802 - 民政管理事务</t>
  </si>
  <si>
    <t>2080208 - 基层政权建设和社区治理</t>
  </si>
  <si>
    <t>212 - 城乡社区支出</t>
  </si>
  <si>
    <t>21203 - 城乡社区公共设施</t>
  </si>
  <si>
    <t>2120399 - 其他城乡社区公共设施支出</t>
  </si>
  <si>
    <t>21208 - 国有土地使用权出让收入安排的支出</t>
  </si>
  <si>
    <t>2120802 - 土地开发支出</t>
  </si>
  <si>
    <t>2120803 - 城市建设支出</t>
  </si>
  <si>
    <t>表四</t>
  </si>
  <si>
    <t>天津北辰经济技术开发区管理委员会2021年财政拨款收支预算总表</t>
  </si>
  <si>
    <t>一、一般公共预算财政拨款</t>
  </si>
  <si>
    <t>二、政府性基金预算财政拨款</t>
  </si>
  <si>
    <t>三、国有资本经营预算财政拨款</t>
  </si>
  <si>
    <t>上年结转和结余</t>
  </si>
  <si>
    <t>年末财政拨款结转和结余</t>
  </si>
  <si>
    <t>基本支出结转</t>
  </si>
  <si>
    <t>项目支出结转和结余</t>
  </si>
  <si>
    <t>表五</t>
  </si>
  <si>
    <t>天津北辰经济技术开发区管理委员会2021年财政拨款收入预算总表</t>
  </si>
  <si>
    <t>上年结转和结余收入</t>
  </si>
  <si>
    <t>上级转移支付资金收入</t>
  </si>
  <si>
    <t>B06</t>
  </si>
  <si>
    <t>上年结转和
结余收入
（小计）</t>
  </si>
  <si>
    <t>上级转移支付
资金
（小计）</t>
  </si>
  <si>
    <t>表六</t>
  </si>
  <si>
    <t>天津北辰经济技术开发区管理委员会2021年一般公共预算财政拨款支出表</t>
  </si>
  <si>
    <t>功能科目</t>
  </si>
  <si>
    <t>小计</t>
  </si>
  <si>
    <t>人员经费</t>
  </si>
  <si>
    <t>日常公用
经费</t>
  </si>
  <si>
    <t>其中：基本
建设资金
支出</t>
  </si>
  <si>
    <t>表七</t>
  </si>
  <si>
    <t>天津北辰经济技术开发区管理委员会2021年一般公共预算财政拨款基本支出预算明细表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</si>
  <si>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</si>
  <si>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</si>
  <si>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</si>
  <si>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</si>
  <si>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</si>
  <si>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</si>
  <si>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</si>
  <si>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</si>
  <si>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</si>
  <si>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</si>
  <si>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</si>
  <si>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</si>
  <si>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</si>
  <si>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</si>
  <si>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</si>
  <si>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</si>
  <si>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</si>
  <si>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</si>
  <si>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</si>
  <si>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</si>
  <si>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</si>
  <si>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</si>
  <si>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</si>
  <si>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</si>
  <si>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</si>
  <si>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</si>
  <si>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</si>
  <si>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</si>
  <si>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</si>
  <si>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</si>
  <si>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</si>
  <si>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</si>
  <si>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</si>
  <si>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</si>
  <si>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</si>
  <si>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</si>
  <si>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</si>
  <si>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</si>
  <si>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</si>
  <si>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</si>
  <si>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</si>
  <si>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</si>
  <si>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</si>
  <si>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</si>
  <si>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</si>
  <si>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</si>
  <si>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</si>
  <si>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</si>
  <si>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</si>
  <si>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</si>
  <si>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</si>
  <si>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</si>
  <si>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</si>
  <si>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</si>
  <si>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</si>
  <si>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</si>
  <si>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</si>
  <si>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</si>
  <si>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</si>
  <si>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</si>
  <si>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</si>
  <si>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</si>
  <si>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</si>
  <si>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</si>
  <si>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</si>
  <si>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房屋建筑物构建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</si>
  <si>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</si>
  <si>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</si>
  <si>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</si>
  <si>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</si>
  <si>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</si>
  <si>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</si>
  <si>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</si>
  <si>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</si>
  <si>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</si>
  <si>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</si>
  <si>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</si>
  <si>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</si>
  <si>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</si>
  <si>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</si>
  <si>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</si>
  <si>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</si>
  <si>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</si>
  <si>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</si>
  <si>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</si>
  <si>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</si>
  <si>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</si>
  <si>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</si>
  <si>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</si>
  <si>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</si>
  <si>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</si>
  <si>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</si>
  <si>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对民间非盈利组织和群众性自治组织补贴</t>
  </si>
  <si>
    <t>合计：</t>
  </si>
  <si>
    <t>表八</t>
  </si>
  <si>
    <t>天津北辰经济技术开发区管理委员会2021年一般公共预算财政拨款项目支出预算明细表</t>
  </si>
  <si>
    <t>项目名称</t>
  </si>
  <si>
    <t>一般性管理事务</t>
  </si>
  <si>
    <t>宣传、展牌、咨询费等</t>
  </si>
  <si>
    <t>开发区惠企信息宣传服务项目</t>
  </si>
  <si>
    <t>安可替代工程设备购置上年尾款</t>
  </si>
  <si>
    <t>安可替代工程设备购置</t>
  </si>
  <si>
    <t>公益广告、展示牌、小品等项目</t>
  </si>
  <si>
    <t>新能源电动汽车租赁-综治网络巡逻车租车费</t>
  </si>
  <si>
    <t>治安巡逻队劳务外包-20名综治网络员工工资及装备服务费</t>
  </si>
  <si>
    <t>普法宣传</t>
  </si>
  <si>
    <t>宣传费用</t>
  </si>
  <si>
    <t>2021年度开发区河（湖）长制河道养护项目</t>
  </si>
  <si>
    <t>2021年度开发区河道断面巡航检测一体化河道走行服务</t>
  </si>
  <si>
    <t>开发区编修费</t>
  </si>
  <si>
    <t>安心工程圆梦行动（继续教育学费补助）</t>
  </si>
  <si>
    <t>安全办第三方委托服务费、安全环保消防宣传挂图费、教育费、学习材料、涉酸企业在线监控</t>
  </si>
  <si>
    <t>开发区盛景铭都社区居委会经费及管委会盛景铭都党群服务中心建设经费</t>
  </si>
  <si>
    <t>其他城乡建设支出</t>
  </si>
  <si>
    <t>郊野公园绿化养护、运行、浦发银行郊野公园绿道还本付息（2020年已审批未拨付项目资金）</t>
  </si>
  <si>
    <t>郊野公园土地流转补偿费（2021年）</t>
  </si>
  <si>
    <t>表九</t>
  </si>
  <si>
    <t>天津北辰经济技术开发区管理委员会2021年政府性基金财政拨款支出表</t>
  </si>
  <si>
    <t>表十</t>
  </si>
  <si>
    <t>天津北辰经济技术开发区管理委员会2021年政府性基金预算支出表</t>
  </si>
  <si>
    <t>土地出让金成本</t>
  </si>
  <si>
    <t>土地出让金净收益</t>
  </si>
  <si>
    <t>表十一</t>
  </si>
  <si>
    <t>天津北辰经济技术开发区管理委员会2021年国有资本经营财政拨款支出表</t>
  </si>
  <si>
    <t>备注：此表为空表。</t>
  </si>
  <si>
    <t>表十二</t>
  </si>
  <si>
    <t>天津北辰经济技术开发区管理委员会20212021年国有资本经营预算支出表</t>
  </si>
  <si>
    <t>表十三</t>
  </si>
  <si>
    <t>天津北辰经济技术开发区管理委员会2021年一般公共预算财政拨款基本支出预算明细表（政府预算支出经济分类科目)</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</si>
  <si>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</si>
  <si>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</si>
  <si>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</si>
  <si>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</si>
  <si>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</si>
  <si>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</si>
  <si>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</si>
  <si>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</si>
  <si>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</si>
  <si>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</si>
  <si>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机关工资福利支出小计</t>
  </si>
  <si>
    <t>工资奖金津补贴</t>
  </si>
  <si>
    <t>社会保障缴费</t>
  </si>
  <si>
    <t>办公经费</t>
  </si>
  <si>
    <t>专用材料购置费</t>
  </si>
  <si>
    <t>房屋建筑物购建</t>
  </si>
  <si>
    <t>土地征迁补偿和安置支出</t>
  </si>
  <si>
    <t>设备购置</t>
  </si>
  <si>
    <t>其他对事业单位补助</t>
  </si>
  <si>
    <t>资本性支出（一）</t>
  </si>
  <si>
    <t>资本性支出（二）</t>
  </si>
  <si>
    <t>其他对企业补贴</t>
  </si>
  <si>
    <t>对企业资本性支出（一）</t>
  </si>
  <si>
    <t>对企业资本性支出（二）</t>
  </si>
  <si>
    <t>社会福利和救助</t>
  </si>
  <si>
    <t>离退休费</t>
  </si>
  <si>
    <t>其他对个人和家庭补助</t>
  </si>
  <si>
    <t>国内债务利息</t>
  </si>
  <si>
    <t>国外债务利息</t>
  </si>
  <si>
    <t>国内债务还本</t>
  </si>
  <si>
    <t>国外债务还本</t>
  </si>
  <si>
    <t>上下级政府间转移性支出</t>
  </si>
  <si>
    <t>援助其他地区支出</t>
  </si>
  <si>
    <t>债务转贷</t>
  </si>
  <si>
    <t>调出资金</t>
  </si>
  <si>
    <t>安排预算稳定调节基金</t>
  </si>
  <si>
    <t>补充预算周转金</t>
  </si>
  <si>
    <t>预备费</t>
  </si>
  <si>
    <t>预留</t>
  </si>
  <si>
    <t>对民间非营利组织和群众性自治组织补贴</t>
  </si>
  <si>
    <t>表十四</t>
  </si>
  <si>
    <t>天津北辰经济技术开发区管理委员会2021年一般公共预算财政拨款项目支出预算明细表（政府预算支出经济分类科目）</t>
  </si>
  <si>
    <t>表十五</t>
  </si>
  <si>
    <t>天津北辰经济技术开发区管理委员会2021年政府性基金预算支出明细表（政府预算支出经济分类科目）</t>
  </si>
  <si>
    <t>表十六</t>
  </si>
  <si>
    <t>天津北辰经济技术开发区管理委员会2021年国有资本经营预算支出明细表（政府预算支出经济分类科目）</t>
  </si>
  <si>
    <t>表十七</t>
  </si>
  <si>
    <t>天津北辰经济技术开发区管理委员会2021年一般公共预算财政拨款三公经费支出预算表</t>
  </si>
  <si>
    <t>因公出国（境）费</t>
  </si>
  <si>
    <t>公务用车费</t>
  </si>
  <si>
    <t>小 计</t>
  </si>
  <si>
    <t>公务用车购置费</t>
  </si>
  <si>
    <t>表十八</t>
  </si>
  <si>
    <t>天津北辰经济技术开发区管理委员会2021年政府采购预算表</t>
  </si>
  <si>
    <t>采购名称</t>
  </si>
  <si>
    <t>政府采购年度</t>
  </si>
  <si>
    <t>采购金额</t>
  </si>
  <si>
    <t>天津北辰区经济技术开发区管理委员会</t>
  </si>
  <si>
    <t>A0901-纸制文具及办公用品</t>
  </si>
  <si>
    <t>2021</t>
  </si>
  <si>
    <t>C0908-其他专业技术服务</t>
  </si>
  <si>
    <t>C11-水利管理服务</t>
  </si>
  <si>
    <t>C99-其他服务</t>
  </si>
  <si>
    <t>表十九</t>
  </si>
  <si>
    <t>政策及项目绩效目标表</t>
  </si>
  <si>
    <t>（2021年度）</t>
  </si>
  <si>
    <t>2020年已审批未拨付项目资金</t>
  </si>
  <si>
    <t>区级主管部门</t>
  </si>
  <si>
    <t>项目实施单位</t>
  </si>
  <si>
    <t>项目资金
（万元）</t>
  </si>
  <si>
    <t>其中：市级补助</t>
  </si>
  <si>
    <r>
      <rPr>
        <sz val="11"/>
        <color indexed="9"/>
        <rFont val="宋体"/>
        <family val="0"/>
      </rPr>
      <t>其中：</t>
    </r>
    <r>
      <rPr>
        <sz val="11"/>
        <rFont val="宋体"/>
        <family val="0"/>
      </rPr>
      <t>区级资金</t>
    </r>
  </si>
  <si>
    <r>
      <rPr>
        <sz val="11"/>
        <color indexed="9"/>
        <rFont val="宋体"/>
        <family val="0"/>
      </rPr>
      <t>其中：</t>
    </r>
    <r>
      <rPr>
        <sz val="11"/>
        <rFont val="宋体"/>
        <family val="0"/>
      </rPr>
      <t>其他资金</t>
    </r>
  </si>
  <si>
    <t>绩效目标</t>
  </si>
  <si>
    <t>1.2020年已审批未拨付项目资金,主要用于郊野公园绿化养护、设备设施运行以及浦发银行郊野公园绿道项目还本付息
2.按时还本付息、完成北辰郊野公园2020年度绿化养护、保安、设备设施运营维护等内容，提升郊野公园整体建设管理水平及游客游园体验。</t>
  </si>
  <si>
    <t>绩
效
指
标</t>
  </si>
  <si>
    <t>一级指标</t>
  </si>
  <si>
    <t>二级指标</t>
  </si>
  <si>
    <t>三级指标</t>
  </si>
  <si>
    <t>指标值</t>
  </si>
  <si>
    <t>产
出
指
标</t>
  </si>
  <si>
    <t>数量指标</t>
  </si>
  <si>
    <t>绿化养护面积、保安看护面积</t>
  </si>
  <si>
    <t>养护面积520万平米、保安看护面积15平方公里</t>
  </si>
  <si>
    <t>质量指标</t>
  </si>
  <si>
    <t>绿化养护完成率</t>
  </si>
  <si>
    <t>100%</t>
  </si>
  <si>
    <t>设备设施维修养护合格率</t>
  </si>
  <si>
    <t>时效指标</t>
  </si>
  <si>
    <t>完成时间</t>
  </si>
  <si>
    <t>2021.12.31</t>
  </si>
  <si>
    <t>成本指标</t>
  </si>
  <si>
    <t>3000万元</t>
  </si>
  <si>
    <t>效
益
指
标</t>
  </si>
  <si>
    <t>经济效益
指标</t>
  </si>
  <si>
    <t>社会效益
指标</t>
  </si>
  <si>
    <t>提升郊野公园建设管理水平</t>
  </si>
  <si>
    <t>提升市民公园游玩体验</t>
  </si>
  <si>
    <t>生态效益
指标</t>
  </si>
  <si>
    <t>保持绿色生态廊道、保持河道生态环境</t>
  </si>
  <si>
    <t>可持续影响指标</t>
  </si>
  <si>
    <t>满意度
指标</t>
  </si>
  <si>
    <t>服务对象
满意度指标</t>
  </si>
  <si>
    <t>群众满意度</t>
  </si>
  <si>
    <t>服务对象满意度80%</t>
  </si>
  <si>
    <t xml:space="preserve">    完成北辰郊野公园2020年度土地流转面积4151.12亩，用于公园建设维护包含公园内道路、码头、桥梁、房屋、园林景观小品、厕所、停车场、游乐设施、电器设备等日常保养、检修工作。提升郊野公园整体建设管理水平及游客游园体验。</t>
  </si>
  <si>
    <t>土地流转面积</t>
  </si>
  <si>
    <t>4151.12亩</t>
  </si>
  <si>
    <t>征转完成率</t>
  </si>
  <si>
    <t>土地流转补偿费</t>
  </si>
  <si>
    <t>539.65</t>
  </si>
  <si>
    <t>70%</t>
  </si>
  <si>
    <t>保持绿色生态廊道</t>
  </si>
  <si>
    <t>保持河道生态环境</t>
  </si>
  <si>
    <t>游客满意度</t>
  </si>
  <si>
    <t>河道断面巡航检测一体化河道走航服务</t>
  </si>
  <si>
    <t>完成2021年1月-12月开发区河道断面巡航检测一体化河道走航服务。</t>
  </si>
  <si>
    <t>河道断面检测数量</t>
  </si>
  <si>
    <t>4条河道</t>
  </si>
  <si>
    <t>河道断面检测公里数</t>
  </si>
  <si>
    <t>≥15.02公里</t>
  </si>
  <si>
    <t>河道断面资料收集合格率</t>
  </si>
  <si>
    <t>≥90%</t>
  </si>
  <si>
    <t>河道断面水质摸排合格率</t>
  </si>
  <si>
    <t>河道断面每公里检测平均成本</t>
  </si>
  <si>
    <t>≤1.33万元/年</t>
  </si>
  <si>
    <t>流域环境（暗管排查、红外排查、水面视频）合格率</t>
  </si>
  <si>
    <t>通量监测数据评价合格率</t>
  </si>
  <si>
    <t>河道断面采样保存合格率</t>
  </si>
  <si>
    <t>达到河长制考核率</t>
  </si>
  <si>
    <t>社会公众满意度</t>
  </si>
  <si>
    <t>河道管护项目</t>
  </si>
  <si>
    <t>完成2021年1月-12月北辰开发区管辖河道和坑塘沟渠的养护养管工作，完成河湖长制考核工作。</t>
  </si>
  <si>
    <t>河道养护数量</t>
  </si>
  <si>
    <t>8条河道</t>
  </si>
  <si>
    <t>河道养护公里数</t>
  </si>
  <si>
    <t>≥25.12公里</t>
  </si>
  <si>
    <t>河道河面清洁度合格率</t>
  </si>
  <si>
    <t>河道两侧堤岸保洁合格率</t>
  </si>
  <si>
    <t>河道河面清洁准时率</t>
  </si>
  <si>
    <t>河道两侧堤岸清理进度准时率</t>
  </si>
  <si>
    <t>河道每公里养护平均成本</t>
  </si>
  <si>
    <t>≤4.025万元/年</t>
  </si>
  <si>
    <t>环境改善率</t>
  </si>
  <si>
    <t>宣传、展牌、咨询项目等</t>
  </si>
  <si>
    <t>1.通过开展纪检廉政宣传教育，提高开发区广大干部职工廉政意识、履职意识。</t>
  </si>
  <si>
    <t>2.提高企业党员干部廉洁意识、自律意识。</t>
  </si>
  <si>
    <t xml:space="preserve">3.不断提升企业党员对开发区廉政建设的认知度和参与度。   </t>
  </si>
  <si>
    <t>材料印刷</t>
  </si>
  <si>
    <t>≥1000份</t>
  </si>
  <si>
    <t>干部教育覆盖率</t>
  </si>
  <si>
    <t>≥95%</t>
  </si>
  <si>
    <t>企业党员教育覆盖率</t>
  </si>
  <si>
    <t>宣传次数</t>
  </si>
  <si>
    <t>一次</t>
  </si>
  <si>
    <t>宣传品制作</t>
  </si>
  <si>
    <t>2万元</t>
  </si>
  <si>
    <t>党员廉洁自律意识</t>
  </si>
  <si>
    <t>有所提升</t>
  </si>
  <si>
    <t>党员满意度</t>
  </si>
  <si>
    <t>印刷100%覆盖开发区外资企业的宣传材料并发放，完成市、区商务委及开发区惠企信息宣传需求，协助解决生产难题，助力外资企业发展。</t>
  </si>
  <si>
    <t>印刷数量</t>
  </si>
  <si>
    <t>240册</t>
  </si>
  <si>
    <t>惠企信息全面</t>
  </si>
  <si>
    <t>进度准时率</t>
  </si>
  <si>
    <t>印刷成本</t>
  </si>
  <si>
    <t>≤0.6万元</t>
  </si>
  <si>
    <t>惠企信息宣传到位</t>
  </si>
  <si>
    <t>构建和谐政商关系</t>
  </si>
  <si>
    <t>助力外资企业发展</t>
  </si>
  <si>
    <t>企业满意度</t>
  </si>
  <si>
    <t>治安巡逻队劳务外包项目</t>
  </si>
  <si>
    <t>1.加强开发区日常治安巡逻防控。
2.维护社会治安稳定，保证社会和谐发展。</t>
  </si>
  <si>
    <t>每天安排巡逻人员</t>
  </si>
  <si>
    <t>≥4组/天</t>
  </si>
  <si>
    <t>每天巡逻时间</t>
  </si>
  <si>
    <t>两班轮班制</t>
  </si>
  <si>
    <t>发现问题汇报时效</t>
  </si>
  <si>
    <t>≤3小时</t>
  </si>
  <si>
    <t>成本控制</t>
  </si>
  <si>
    <t>预算之内</t>
  </si>
  <si>
    <t>维护社会安全稳定</t>
  </si>
  <si>
    <t>显著提高</t>
  </si>
  <si>
    <t>用户满意度</t>
  </si>
  <si>
    <t>新能源电动汽车租赁项目</t>
  </si>
  <si>
    <t xml:space="preserve">1.加强开发区日常治安巡逻防控。
2.维护社会治安稳定，保证社会和谐发展。
                                                                 </t>
  </si>
  <si>
    <t>每天安排巡逻人员使用</t>
  </si>
  <si>
    <t>≥15辆/天</t>
  </si>
  <si>
    <t xml:space="preserve">1.加强开发区综治宣传工作。
2.维护社会治安稳定，促进社会和谐发展。
</t>
  </si>
  <si>
    <t>开展宣传活动</t>
  </si>
  <si>
    <t>≥5次/年</t>
  </si>
  <si>
    <t>制作宣传材料</t>
  </si>
  <si>
    <t>≥500份</t>
  </si>
  <si>
    <t>宣传时长</t>
  </si>
  <si>
    <t>≥2小时/次</t>
  </si>
  <si>
    <t>宣传品采购成本控制</t>
  </si>
  <si>
    <t>不超过预算</t>
  </si>
  <si>
    <t>提升综治效果</t>
  </si>
  <si>
    <t>有效提高</t>
  </si>
  <si>
    <t>办公经费、水电费及取暖费</t>
  </si>
  <si>
    <t xml:space="preserve">1.完成社区开办初期办公用品等装备购置，满足社区日常工作需要。
2.提高社区工作效率，提升社工服务水平。                                                   </t>
  </si>
  <si>
    <t>办公经费核拨标准</t>
  </si>
  <si>
    <t>40元/户</t>
  </si>
  <si>
    <t>机构正常运行率</t>
  </si>
  <si>
    <t>工作完成时间</t>
  </si>
  <si>
    <t>2021年底</t>
  </si>
  <si>
    <t>日常运行工作经费不超过预算</t>
  </si>
  <si>
    <t>17.06万元</t>
  </si>
  <si>
    <t>提升社区服务水平</t>
  </si>
  <si>
    <t>是</t>
  </si>
  <si>
    <t>社区居民满意度</t>
  </si>
  <si>
    <t>活动宣传经费</t>
  </si>
  <si>
    <t>目标1：
目标2：
目标3：
……</t>
  </si>
  <si>
    <t>≥6次/年</t>
  </si>
  <si>
    <t>≥4小时/次</t>
  </si>
  <si>
    <t>争创星级社区</t>
  </si>
  <si>
    <t>经费</t>
  </si>
  <si>
    <t>1.发放社区社工薪酬福利。
2.为社区日常工作提供人力资源保障。</t>
  </si>
  <si>
    <t>社工人数</t>
  </si>
  <si>
    <t>11人</t>
  </si>
  <si>
    <t>工作绩效</t>
  </si>
  <si>
    <t>完成日常工作</t>
  </si>
  <si>
    <r>
      <t>2</t>
    </r>
    <r>
      <rPr>
        <sz val="11"/>
        <rFont val="宋体"/>
        <family val="0"/>
      </rPr>
      <t>021年</t>
    </r>
  </si>
  <si>
    <t>支付不超过预算</t>
  </si>
  <si>
    <t>90.844012万元</t>
  </si>
  <si>
    <t>考核</t>
  </si>
  <si>
    <t>考核合格</t>
  </si>
  <si>
    <t>公共法律服务费</t>
  </si>
  <si>
    <t>聘请1名律师或基层法律服务工作者担任法律顾问，定期开展法律咨询、法治讲座、普法宣传等惠及广大村（居）民的活动。</t>
  </si>
  <si>
    <t>开展法治讲座、宣传活动等</t>
  </si>
  <si>
    <t>≥12次/年</t>
  </si>
  <si>
    <t>村居法律顾问覆盖率</t>
  </si>
  <si>
    <t>全覆盖</t>
  </si>
  <si>
    <t>费用</t>
  </si>
  <si>
    <t>公共法律服务体系建设</t>
  </si>
  <si>
    <t>完善村居公共法律服务中心</t>
  </si>
  <si>
    <t>社区居民对法律服务满意度</t>
  </si>
  <si>
    <t>普法宣传费用</t>
  </si>
  <si>
    <t xml:space="preserve">1.加强开发区普法宣传。
2.维护社会治安稳定，保证社会和谐发展。
</t>
  </si>
  <si>
    <t>普法宣传活动</t>
  </si>
  <si>
    <t>发放宣传材料</t>
  </si>
  <si>
    <r>
      <t>≥50</t>
    </r>
    <r>
      <rPr>
        <sz val="11"/>
        <rFont val="宋体"/>
        <family val="0"/>
      </rPr>
      <t>0</t>
    </r>
    <r>
      <rPr>
        <sz val="11"/>
        <rFont val="宋体"/>
        <family val="0"/>
      </rPr>
      <t>份</t>
    </r>
  </si>
  <si>
    <t>普法宣传时长</t>
  </si>
  <si>
    <t>提高群众法律意识</t>
  </si>
  <si>
    <t>服务对象满意度</t>
  </si>
  <si>
    <t>培训类</t>
  </si>
  <si>
    <t>1.通过“安心工程圆梦行动”继续教育项目，加强对北辰经济技术开发区企业管理人员、专业技术人员、一线优秀员工等各类人才培养，满足企业各类人才提升自身素质、完善知识结构的需求，更好的服务企业发展，为北辰开发区的经济发展提供人才储备。                                                  2.通过“安心工程圆梦行动”继续教育项目，提高企业内部员工职业素质和专业技能，培养高素质员工，稳定企业员工队伍。                            3.通过“安心工程圆梦行动”继续教育项目，为提升企业形象，增强企业核心凝聚力和市场竞争力，助推企业转型升级奠定基础。                        4.通过“安心工程圆梦行动”继续教育项目，帮助企业员工实现求学深造，上名牌大学的梦想。</t>
  </si>
  <si>
    <t>培训班次</t>
  </si>
  <si>
    <t>2次
（春季班和秋季班）</t>
  </si>
  <si>
    <t>培训人数</t>
  </si>
  <si>
    <t>以当年企业员工实际报名人数为准；预支付2021年度学费补贴238人，最终以实际毕业在岗人数为准</t>
  </si>
  <si>
    <t>培训天数</t>
  </si>
  <si>
    <t>4年内修满80学分</t>
  </si>
  <si>
    <t>毕业人数</t>
  </si>
  <si>
    <t>以当年度开发区在职员工取得毕业证人数为准</t>
  </si>
  <si>
    <t>培训报名</t>
  </si>
  <si>
    <t>每年春秋两季学员报名</t>
  </si>
  <si>
    <t>组织培训费用</t>
  </si>
  <si>
    <t>≤49.84万元
（2021年度预支付学费补贴）</t>
  </si>
  <si>
    <t>培训成效</t>
  </si>
  <si>
    <t>提高企业员工职业素养和专业技能</t>
  </si>
  <si>
    <t>补贴发放</t>
  </si>
  <si>
    <t>对符合申报条件的开发区企业员工及时发放学费补贴</t>
  </si>
  <si>
    <t>《北辰经济技术开发区志》编修志费用</t>
  </si>
  <si>
    <t>1、完成较高质量的开发区志书并出版。
2、组建高素质修志工作团队。
3、购置必要办公用品，保障开发区志印刷、出版等工作。</t>
  </si>
  <si>
    <t>完成数量</t>
  </si>
  <si>
    <t>全书17章完成出版</t>
  </si>
  <si>
    <t>完成出版</t>
  </si>
  <si>
    <t>当年完成</t>
  </si>
  <si>
    <t>人员雇佣成本</t>
  </si>
  <si>
    <t>19.6万元</t>
  </si>
  <si>
    <t>提升影响力</t>
  </si>
  <si>
    <t>读者满意度</t>
  </si>
  <si>
    <t>安可替代工程设备购置类</t>
  </si>
  <si>
    <t>1.完成办公设备购置，满足保密安全工作需要。                          2.强化设备管理，提升机关保密工作水平。</t>
  </si>
  <si>
    <t>台式机购置数量</t>
  </si>
  <si>
    <t>9台</t>
  </si>
  <si>
    <t>笔记本购置数量</t>
  </si>
  <si>
    <t>4台</t>
  </si>
  <si>
    <t>打印机购置数量</t>
  </si>
  <si>
    <t>3台</t>
  </si>
  <si>
    <t>打印扫描一体机购置数量</t>
  </si>
  <si>
    <t>业务保障能力</t>
  </si>
  <si>
    <t>满足13人办公需要</t>
  </si>
  <si>
    <t>装备配备覆盖率</t>
  </si>
  <si>
    <t>≥100%</t>
  </si>
  <si>
    <t>采购设备合格率</t>
  </si>
  <si>
    <t>政府采购率</t>
  </si>
  <si>
    <t>先进程度</t>
  </si>
  <si>
    <t>符合标准</t>
  </si>
  <si>
    <t>购置设备完成率</t>
  </si>
  <si>
    <t>购置设备及时性</t>
  </si>
  <si>
    <t>规定时间内</t>
  </si>
  <si>
    <t>台式机购置单价</t>
  </si>
  <si>
    <t>0.955万元</t>
  </si>
  <si>
    <t>笔记本购置单价</t>
  </si>
  <si>
    <t>1.205万元</t>
  </si>
  <si>
    <t>打印机购置单价</t>
  </si>
  <si>
    <t>0.235万元</t>
  </si>
  <si>
    <t>0.58万元</t>
  </si>
  <si>
    <t>能耗降低率</t>
  </si>
  <si>
    <t>业务工作保障程度</t>
  </si>
  <si>
    <t>设备使用效果</t>
  </si>
  <si>
    <t>提高服务的程度</t>
  </si>
  <si>
    <t>设备使用人员满意度</t>
  </si>
  <si>
    <t>环保监测站移装费</t>
  </si>
  <si>
    <t>更准确反映园区空气质量真实水平</t>
  </si>
  <si>
    <t>移装数量</t>
  </si>
  <si>
    <t>≥1个</t>
  </si>
  <si>
    <t>竣工验收合格率</t>
  </si>
  <si>
    <t>项目按计划完工率</t>
  </si>
  <si>
    <t>单位移装成本</t>
  </si>
  <si>
    <t>≤4.5万</t>
  </si>
  <si>
    <t>设施正常运转率</t>
  </si>
  <si>
    <t>大气指标数值监测准确度</t>
  </si>
  <si>
    <t>受益群体满意度</t>
  </si>
  <si>
    <t>涉酸监控通讯费</t>
  </si>
  <si>
    <t>宽带专线</t>
  </si>
  <si>
    <t>视频专线</t>
  </si>
  <si>
    <t>≥8条</t>
  </si>
  <si>
    <t>视频信号传输稳定率</t>
  </si>
  <si>
    <t>系统故障修复处理时间</t>
  </si>
  <si>
    <t>≤8小时</t>
  </si>
  <si>
    <t>网络通信费用</t>
  </si>
  <si>
    <t>≤8.88万元</t>
  </si>
  <si>
    <t>系统正常使用年限</t>
  </si>
  <si>
    <t>≥10年</t>
  </si>
  <si>
    <t>使用人员满意度</t>
  </si>
  <si>
    <t>涉酸监控维护项目</t>
  </si>
  <si>
    <t>保障项目基础设施、软件硬件正常运转，为业务开展提供支撑。</t>
  </si>
  <si>
    <t>监控系统软硬件维护数量</t>
  </si>
  <si>
    <t>≥1台</t>
  </si>
  <si>
    <t>企业端监控维护数量</t>
  </si>
  <si>
    <t>≥8套</t>
  </si>
  <si>
    <t>系统正常运行率</t>
  </si>
  <si>
    <t>软硬件维护成本</t>
  </si>
  <si>
    <t>≤7.04万元</t>
  </si>
  <si>
    <t>委托第三方服务费</t>
  </si>
  <si>
    <t>通过聘请专家服务排查安全环保存在隐患，提升辖区企业安全环保工作水平</t>
  </si>
  <si>
    <t>检查企业家数</t>
  </si>
  <si>
    <t>≥138家</t>
  </si>
  <si>
    <t>覆盖率</t>
  </si>
  <si>
    <t>计划按期完成率</t>
  </si>
  <si>
    <t>服务费用</t>
  </si>
  <si>
    <t>≤71元</t>
  </si>
  <si>
    <t>服务成效</t>
  </si>
  <si>
    <t>提升企业安全环保指数</t>
  </si>
  <si>
    <t>问题整改落实率</t>
  </si>
  <si>
    <t>服务满意度</t>
  </si>
  <si>
    <t>宣传教育费</t>
  </si>
  <si>
    <t xml:space="preserve">通过进行疫情防控、安全生产、消防环保、食品药品等方面的相关宣传，培训，提高企业安全生产知识掌握，增强企业参与度，达到提升企业安全本质目的。 </t>
  </si>
  <si>
    <t>宣传教育次数</t>
  </si>
  <si>
    <t>≥4次</t>
  </si>
  <si>
    <t>参与人次</t>
  </si>
  <si>
    <t>≥480人次</t>
  </si>
  <si>
    <t>宣传覆盖率</t>
  </si>
  <si>
    <t>≥75%</t>
  </si>
  <si>
    <t>组织宣传教育费用</t>
  </si>
  <si>
    <t>≤17万元</t>
  </si>
  <si>
    <t>宣贯政策知晓率</t>
  </si>
  <si>
    <t>人员满意度</t>
  </si>
  <si>
    <t>应急物资维护费以及环保检查设备费</t>
  </si>
  <si>
    <t>风速监测仪</t>
  </si>
  <si>
    <t>≥4个</t>
  </si>
  <si>
    <t>防紫外线护目镜</t>
  </si>
  <si>
    <t>≥10个</t>
  </si>
  <si>
    <t>设备质量合格率</t>
  </si>
  <si>
    <t>2021年完成</t>
  </si>
  <si>
    <t>购置设备资金</t>
  </si>
  <si>
    <t>≤3万元</t>
  </si>
  <si>
    <t>设备采购经济性</t>
  </si>
  <si>
    <t>应急预案修订费</t>
  </si>
  <si>
    <t>进一步提升和完善应急预案体系，使应急预案管理更加科学规范。</t>
  </si>
  <si>
    <t>开发区应急预案修订</t>
  </si>
  <si>
    <t>1次</t>
  </si>
  <si>
    <t>应急预案可行性</t>
  </si>
  <si>
    <t>可行</t>
  </si>
  <si>
    <t>开发区应急预案修订费用</t>
  </si>
  <si>
    <t>≤8万元</t>
  </si>
  <si>
    <t>保证应急预案时效性</t>
  </si>
  <si>
    <t>能够满足突发事件时的可操作性</t>
  </si>
  <si>
    <t>开发区公益类宣传项目</t>
  </si>
  <si>
    <t>完成2021年区创文创卫办、建党100周年及其他委局布置的各项公益类项目工程建设，满足创文创卫、建党100周年及节日宣传需求，实现创文创卫。建党100周年及节日宣传浓厚氛围的效果。</t>
  </si>
  <si>
    <t>建设规模</t>
  </si>
  <si>
    <t>1500-3000平方米</t>
  </si>
  <si>
    <t>建设数量（合计）</t>
  </si>
  <si>
    <t>2000处</t>
  </si>
  <si>
    <t>项目竣工验收合格率</t>
  </si>
  <si>
    <t>设计功能实现率</t>
  </si>
  <si>
    <t>项目完工率</t>
  </si>
  <si>
    <t>单位展示牌、小品等平均成本</t>
  </si>
  <si>
    <t>≤650元</t>
  </si>
  <si>
    <t>社会支出节约率</t>
  </si>
  <si>
    <t>设计预期实现率</t>
  </si>
  <si>
    <t xml:space="preserve">提高服务能力提升程度 </t>
  </si>
  <si>
    <t>≥80%人次</t>
  </si>
  <si>
    <t>1.2021年度产城融合示范区核心区基础配套工程道路、管网及绿化等配套设施工程资金得到保障。                                                  2.符合工程施工质量验收相关要求。</t>
  </si>
  <si>
    <t>405463m2</t>
  </si>
  <si>
    <t>26条路道路、排水、给水、中水、绿化、照明、智能交通及河岔泵站改线工程</t>
  </si>
  <si>
    <t>投入资金</t>
  </si>
  <si>
    <t>275038万</t>
  </si>
  <si>
    <t>按照产业政策扶持相关文件，完善园区建设，加快开发区经济发展速度。</t>
  </si>
  <si>
    <t>企业数量</t>
  </si>
  <si>
    <t>≥1</t>
  </si>
  <si>
    <t>资金合规率</t>
  </si>
  <si>
    <t>资金拨付及时率</t>
  </si>
  <si>
    <t>发放产业政策扶持资金</t>
  </si>
  <si>
    <t>开发区经济建设</t>
  </si>
  <si>
    <t>加快</t>
  </si>
  <si>
    <t>企业满意率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</si>
</sst>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 "/>
    <numFmt numFmtId="181" formatCode="#,##0.00_ "/>
    <numFmt numFmtId="182" formatCode="#,##0.00_);[Red]\(#,##0.00\)"/>
    <numFmt numFmtId="183" formatCode="0.00_);[Red]\(0.00\)"/>
  </numFmts>
  <fonts count="66">
    <font>
      <sz val="10"/>
      <name val="Arial"/>
      <family val="2"/>
    </font>
    <font>
      <sz val="11"/>
      <name val="宋体"/>
      <family val="0"/>
    </font>
    <font>
      <sz val="16"/>
      <name val="黑体"/>
      <family val="3"/>
    </font>
    <font>
      <sz val="12"/>
      <name val="宋体"/>
      <family val="0"/>
    </font>
    <font>
      <sz val="11"/>
      <color indexed="8"/>
      <name val="Calibri"/>
      <family val="2"/>
    </font>
    <font>
      <sz val="10"/>
      <color indexed="8"/>
      <name val="宋体"/>
      <family val="0"/>
    </font>
    <font>
      <b/>
      <sz val="14"/>
      <color indexed="8"/>
      <name val="宋体"/>
      <family val="0"/>
    </font>
    <font>
      <b/>
      <sz val="12"/>
      <color indexed="8"/>
      <name val="宋体"/>
      <family val="0"/>
    </font>
    <font>
      <b/>
      <sz val="11"/>
      <color indexed="8"/>
      <name val="宋体"/>
      <family val="0"/>
    </font>
    <font>
      <sz val="11"/>
      <color indexed="8"/>
      <name val="宋体"/>
      <family val="0"/>
    </font>
    <font>
      <sz val="10"/>
      <color indexed="8"/>
      <name val="Calibri"/>
      <family val="2"/>
    </font>
    <font>
      <sz val="11"/>
      <name val="Calibri"/>
      <family val="2"/>
    </font>
    <font>
      <b/>
      <sz val="11"/>
      <name val="宋体"/>
      <family val="0"/>
    </font>
    <font>
      <sz val="10"/>
      <name val="宋体"/>
      <family val="0"/>
    </font>
    <font>
      <sz val="14"/>
      <color indexed="8"/>
      <name val="宋体"/>
      <family val="0"/>
    </font>
    <font>
      <sz val="12"/>
      <color indexed="8"/>
      <name val="宋体"/>
      <family val="0"/>
    </font>
    <font>
      <sz val="10"/>
      <name val="Calibri"/>
      <family val="2"/>
    </font>
    <font>
      <sz val="12"/>
      <color indexed="8"/>
      <name val="Calibri"/>
      <family val="2"/>
    </font>
    <font>
      <sz val="12"/>
      <name val="Calibri"/>
      <family val="2"/>
    </font>
    <font>
      <sz val="16"/>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黑体"/>
      <family val="3"/>
    </font>
    <font>
      <sz val="12"/>
      <color indexed="8"/>
      <name val="Arial"/>
      <family val="2"/>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1"/>
      <color rgb="FF000000"/>
      <name val="宋体"/>
      <family val="0"/>
    </font>
    <font>
      <sz val="10"/>
      <color theme="1"/>
      <name val="宋体"/>
      <family val="0"/>
    </font>
    <font>
      <sz val="10"/>
      <color rgb="FF000000"/>
      <name val="宋体"/>
      <family val="0"/>
    </font>
    <font>
      <sz val="12"/>
      <color theme="1"/>
      <name val="宋体"/>
      <family val="0"/>
    </font>
    <font>
      <sz val="12"/>
      <color theme="1"/>
      <name val="Arial"/>
      <family val="2"/>
    </font>
    <font>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
      <left>
        <color indexed="63"/>
      </left>
      <right style="thin"/>
      <top style="thin"/>
      <bottom style="thin"/>
    </border>
    <border>
      <left style="thin"/>
      <right style="thin"/>
      <top>
        <color indexed="63"/>
      </top>
      <bottom style="thin"/>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protection/>
    </xf>
    <xf numFmtId="0" fontId="0" fillId="0" borderId="0">
      <alignment/>
      <protection/>
    </xf>
    <xf numFmtId="0" fontId="9" fillId="0" borderId="0">
      <alignment vertical="center"/>
      <protection/>
    </xf>
    <xf numFmtId="0" fontId="40" fillId="0" borderId="0">
      <alignment vertical="center"/>
      <protection/>
    </xf>
    <xf numFmtId="0" fontId="9"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237">
    <xf numFmtId="0" fontId="0" fillId="0" borderId="0" xfId="0" applyAlignment="1">
      <alignment/>
    </xf>
    <xf numFmtId="0" fontId="59" fillId="0" borderId="0" xfId="0" applyFont="1" applyAlignment="1">
      <alignment/>
    </xf>
    <xf numFmtId="0" fontId="1" fillId="0" borderId="10"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4" fillId="0" borderId="0" xfId="0" applyFont="1" applyBorder="1" applyAlignment="1" applyProtection="1">
      <alignment/>
      <protection/>
    </xf>
    <xf numFmtId="0" fontId="7" fillId="0" borderId="12" xfId="0" applyFont="1" applyBorder="1" applyAlignment="1" applyProtection="1">
      <alignment horizontal="center" vertical="center" wrapText="1"/>
      <protection/>
    </xf>
    <xf numFmtId="49" fontId="5" fillId="0" borderId="12" xfId="0" applyNumberFormat="1" applyFont="1" applyBorder="1" applyAlignment="1" applyProtection="1">
      <alignment horizontal="left" vertical="center" wrapText="1"/>
      <protection/>
    </xf>
    <xf numFmtId="2" fontId="5" fillId="0" borderId="12" xfId="0" applyNumberFormat="1" applyFont="1" applyBorder="1" applyAlignment="1" applyProtection="1">
      <alignment horizontal="left" vertical="center" wrapText="1"/>
      <protection/>
    </xf>
    <xf numFmtId="181" fontId="5" fillId="0" borderId="12" xfId="0" applyNumberFormat="1" applyFont="1" applyBorder="1" applyAlignment="1" applyProtection="1">
      <alignment horizontal="right" vertical="center" wrapText="1"/>
      <protection/>
    </xf>
    <xf numFmtId="49" fontId="8" fillId="33" borderId="12" xfId="0" applyNumberFormat="1" applyFont="1" applyFill="1" applyBorder="1" applyAlignment="1" applyProtection="1">
      <alignment horizontal="center" vertical="center" wrapText="1"/>
      <protection/>
    </xf>
    <xf numFmtId="181" fontId="5" fillId="0" borderId="12" xfId="0" applyNumberFormat="1" applyFont="1" applyBorder="1" applyAlignment="1" applyProtection="1">
      <alignment vertical="center"/>
      <protection/>
    </xf>
    <xf numFmtId="2" fontId="5" fillId="0" borderId="12" xfId="0" applyNumberFormat="1" applyFont="1" applyBorder="1" applyAlignment="1" applyProtection="1">
      <alignment vertical="center"/>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8"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2" fontId="5" fillId="0" borderId="12" xfId="0" applyNumberFormat="1" applyFont="1" applyBorder="1" applyAlignment="1" applyProtection="1">
      <alignment horizontal="right" vertical="center" wrapText="1"/>
      <protection/>
    </xf>
    <xf numFmtId="0" fontId="60" fillId="0" borderId="0" xfId="0" applyFont="1" applyBorder="1" applyAlignment="1" applyProtection="1">
      <alignment/>
      <protection/>
    </xf>
    <xf numFmtId="2" fontId="5" fillId="0" borderId="13" xfId="0" applyNumberFormat="1" applyFont="1" applyBorder="1" applyAlignment="1" applyProtection="1">
      <alignment horizontal="right" vertical="center" wrapText="1"/>
      <protection/>
    </xf>
    <xf numFmtId="0" fontId="5" fillId="0" borderId="10" xfId="0" applyFont="1" applyBorder="1" applyAlignment="1" applyProtection="1">
      <alignment/>
      <protection/>
    </xf>
    <xf numFmtId="0" fontId="5" fillId="0" borderId="12" xfId="0" applyFont="1" applyBorder="1" applyAlignment="1" applyProtection="1">
      <alignment horizontal="right" vertical="center"/>
      <protection/>
    </xf>
    <xf numFmtId="0" fontId="11" fillId="0" borderId="0" xfId="0" applyFont="1" applyBorder="1" applyAlignment="1" applyProtection="1">
      <alignment/>
      <protection/>
    </xf>
    <xf numFmtId="182" fontId="4" fillId="0" borderId="0" xfId="0" applyNumberFormat="1" applyFont="1" applyBorder="1" applyAlignment="1" applyProtection="1">
      <alignment/>
      <protection/>
    </xf>
    <xf numFmtId="0" fontId="5" fillId="0" borderId="12" xfId="0" applyFont="1" applyBorder="1" applyAlignment="1" applyProtection="1">
      <alignment horizontal="center" vertical="center" wrapText="1"/>
      <protection/>
    </xf>
    <xf numFmtId="181" fontId="13"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49" fontId="13" fillId="34" borderId="10" xfId="44" applyNumberFormat="1" applyFont="1" applyFill="1" applyBorder="1" applyAlignment="1" applyProtection="1">
      <alignment horizontal="center" vertical="center" wrapText="1"/>
      <protection/>
    </xf>
    <xf numFmtId="0" fontId="13" fillId="34" borderId="14" xfId="42" applyFont="1" applyFill="1" applyBorder="1" applyAlignment="1">
      <alignment horizontal="center" vertical="center" wrapText="1"/>
      <protection/>
    </xf>
    <xf numFmtId="182" fontId="13" fillId="0" borderId="10" xfId="55" applyNumberFormat="1" applyFont="1" applyFill="1" applyBorder="1" applyAlignment="1">
      <alignment vertical="center"/>
    </xf>
    <xf numFmtId="182" fontId="13" fillId="34" borderId="10" xfId="55" applyNumberFormat="1" applyFont="1" applyFill="1" applyBorder="1" applyAlignment="1">
      <alignment vertical="center"/>
    </xf>
    <xf numFmtId="49" fontId="5" fillId="0" borderId="15" xfId="0" applyNumberFormat="1" applyFont="1" applyBorder="1" applyAlignment="1" applyProtection="1">
      <alignment vertical="center" wrapText="1"/>
      <protection/>
    </xf>
    <xf numFmtId="182" fontId="13" fillId="0" borderId="12" xfId="0" applyNumberFormat="1" applyFont="1" applyBorder="1" applyAlignment="1" applyProtection="1">
      <alignment horizontal="right" vertical="center" wrapText="1"/>
      <protection/>
    </xf>
    <xf numFmtId="182" fontId="11" fillId="0" borderId="0" xfId="0" applyNumberFormat="1" applyFont="1" applyBorder="1" applyAlignment="1" applyProtection="1">
      <alignment/>
      <protection/>
    </xf>
    <xf numFmtId="181" fontId="11" fillId="0" borderId="0" xfId="0" applyNumberFormat="1" applyFont="1" applyBorder="1" applyAlignment="1" applyProtection="1">
      <alignment/>
      <protection/>
    </xf>
    <xf numFmtId="182" fontId="8" fillId="0" borderId="12" xfId="0" applyNumberFormat="1" applyFont="1" applyBorder="1" applyAlignment="1" applyProtection="1">
      <alignment horizontal="center" vertical="center" wrapText="1"/>
      <protection/>
    </xf>
    <xf numFmtId="182" fontId="5" fillId="0" borderId="12" xfId="0" applyNumberFormat="1" applyFont="1" applyBorder="1" applyAlignment="1" applyProtection="1">
      <alignment horizontal="right" vertical="center" wrapText="1"/>
      <protection/>
    </xf>
    <xf numFmtId="0" fontId="8" fillId="0" borderId="16" xfId="0" applyFont="1" applyBorder="1" applyAlignment="1" applyProtection="1">
      <alignment horizontal="center" vertical="center" wrapText="1"/>
      <protection/>
    </xf>
    <xf numFmtId="181" fontId="5" fillId="0" borderId="10" xfId="0" applyNumberFormat="1" applyFont="1" applyBorder="1" applyAlignment="1" applyProtection="1">
      <alignment horizontal="right" vertical="center" wrapText="1"/>
      <protection/>
    </xf>
    <xf numFmtId="0" fontId="4" fillId="0" borderId="10" xfId="0" applyFont="1" applyBorder="1" applyAlignment="1" applyProtection="1">
      <alignment/>
      <protection/>
    </xf>
    <xf numFmtId="2" fontId="5" fillId="0" borderId="10" xfId="0" applyNumberFormat="1" applyFont="1" applyBorder="1" applyAlignment="1" applyProtection="1">
      <alignment horizontal="right" vertical="center" wrapText="1"/>
      <protection/>
    </xf>
    <xf numFmtId="2" fontId="5" fillId="0" borderId="17" xfId="0" applyNumberFormat="1" applyFont="1" applyBorder="1" applyAlignment="1" applyProtection="1">
      <alignment horizontal="right" vertical="center" wrapText="1"/>
      <protection/>
    </xf>
    <xf numFmtId="2" fontId="5" fillId="0" borderId="18" xfId="0" applyNumberFormat="1" applyFont="1" applyBorder="1" applyAlignment="1" applyProtection="1">
      <alignment horizontal="right" vertical="center" wrapText="1"/>
      <protection/>
    </xf>
    <xf numFmtId="0" fontId="0" fillId="0" borderId="0" xfId="0" applyFill="1" applyAlignment="1">
      <alignment/>
    </xf>
    <xf numFmtId="182" fontId="0" fillId="0" borderId="0" xfId="0" applyNumberFormat="1" applyAlignment="1">
      <alignment/>
    </xf>
    <xf numFmtId="0" fontId="5" fillId="0" borderId="16"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181" fontId="5" fillId="0" borderId="10" xfId="0" applyNumberFormat="1" applyFont="1" applyBorder="1" applyAlignment="1" applyProtection="1">
      <alignment/>
      <protection/>
    </xf>
    <xf numFmtId="0" fontId="5" fillId="0" borderId="10" xfId="0" applyFont="1" applyBorder="1" applyAlignment="1" applyProtection="1">
      <alignment vertical="center" wrapText="1"/>
      <protection/>
    </xf>
    <xf numFmtId="0" fontId="5" fillId="0" borderId="10" xfId="0" applyFont="1" applyFill="1" applyBorder="1" applyAlignment="1" applyProtection="1">
      <alignment vertical="center" wrapText="1"/>
      <protection/>
    </xf>
    <xf numFmtId="49" fontId="13" fillId="0" borderId="10" xfId="44"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protection/>
    </xf>
    <xf numFmtId="182" fontId="5" fillId="0" borderId="10" xfId="0" applyNumberFormat="1" applyFont="1" applyBorder="1" applyAlignment="1" applyProtection="1">
      <alignment vertical="center" wrapText="1"/>
      <protection/>
    </xf>
    <xf numFmtId="182" fontId="13" fillId="34" borderId="10" xfId="44" applyNumberFormat="1" applyFont="1" applyFill="1" applyBorder="1" applyAlignment="1" applyProtection="1">
      <alignment horizontal="center" vertical="center" wrapText="1"/>
      <protection/>
    </xf>
    <xf numFmtId="182" fontId="5" fillId="0" borderId="10" xfId="0" applyNumberFormat="1" applyFont="1" applyBorder="1" applyAlignment="1" applyProtection="1">
      <alignment/>
      <protection/>
    </xf>
    <xf numFmtId="181" fontId="4" fillId="0" borderId="0" xfId="0" applyNumberFormat="1" applyFont="1" applyBorder="1" applyAlignment="1" applyProtection="1">
      <alignment/>
      <protection/>
    </xf>
    <xf numFmtId="2" fontId="5" fillId="0" borderId="16" xfId="0" applyNumberFormat="1" applyFont="1" applyBorder="1" applyAlignment="1" applyProtection="1">
      <alignment horizontal="right" vertical="center" wrapText="1"/>
      <protection/>
    </xf>
    <xf numFmtId="0" fontId="5" fillId="0" borderId="10" xfId="0" applyFont="1" applyFill="1" applyBorder="1" applyAlignment="1" applyProtection="1">
      <alignment/>
      <protection/>
    </xf>
    <xf numFmtId="0" fontId="4" fillId="0" borderId="10" xfId="0" applyFont="1" applyFill="1" applyBorder="1" applyAlignment="1" applyProtection="1">
      <alignment/>
      <protection/>
    </xf>
    <xf numFmtId="182" fontId="4" fillId="0" borderId="10" xfId="0" applyNumberFormat="1" applyFont="1" applyBorder="1" applyAlignment="1" applyProtection="1">
      <alignment/>
      <protection/>
    </xf>
    <xf numFmtId="0" fontId="4" fillId="0" borderId="0" xfId="0" applyFont="1" applyFill="1" applyBorder="1" applyAlignment="1" applyProtection="1">
      <alignment/>
      <protection/>
    </xf>
    <xf numFmtId="49" fontId="5" fillId="0" borderId="12" xfId="0" applyNumberFormat="1" applyFont="1" applyBorder="1" applyAlignment="1" applyProtection="1">
      <alignment vertical="center" wrapText="1"/>
      <protection/>
    </xf>
    <xf numFmtId="2" fontId="5" fillId="0" borderId="12" xfId="0" applyNumberFormat="1" applyFont="1" applyBorder="1" applyAlignment="1" applyProtection="1">
      <alignment horizontal="right" vertical="center"/>
      <protection/>
    </xf>
    <xf numFmtId="0" fontId="9" fillId="0" borderId="0" xfId="0" applyFont="1" applyBorder="1" applyAlignment="1" applyProtection="1">
      <alignment vertical="center"/>
      <protection/>
    </xf>
    <xf numFmtId="0" fontId="14" fillId="0" borderId="0" xfId="0" applyFont="1" applyBorder="1" applyAlignment="1" applyProtection="1">
      <alignment vertical="center"/>
      <protection/>
    </xf>
    <xf numFmtId="181" fontId="5" fillId="0" borderId="12" xfId="0" applyNumberFormat="1" applyFont="1" applyBorder="1" applyAlignment="1" applyProtection="1">
      <alignment horizontal="right" vertical="center"/>
      <protection/>
    </xf>
    <xf numFmtId="0" fontId="40" fillId="0" borderId="10" xfId="0" applyFont="1" applyFill="1" applyBorder="1" applyAlignment="1">
      <alignment/>
    </xf>
    <xf numFmtId="0" fontId="14" fillId="0" borderId="0" xfId="0" applyFont="1" applyBorder="1" applyAlignment="1" applyProtection="1">
      <alignment horizontal="center" vertical="center"/>
      <protection/>
    </xf>
    <xf numFmtId="49" fontId="61" fillId="0" borderId="10" xfId="44" applyNumberFormat="1" applyFont="1" applyFill="1" applyBorder="1" applyAlignment="1" applyProtection="1">
      <alignment horizontal="center" vertical="center" wrapText="1"/>
      <protection/>
    </xf>
    <xf numFmtId="49" fontId="5" fillId="0" borderId="12" xfId="0" applyNumberFormat="1" applyFont="1" applyBorder="1" applyAlignment="1" applyProtection="1">
      <alignment horizontal="center" vertical="center" wrapText="1"/>
      <protection/>
    </xf>
    <xf numFmtId="181" fontId="13" fillId="0" borderId="16" xfId="0" applyNumberFormat="1" applyFont="1" applyBorder="1" applyAlignment="1" applyProtection="1">
      <alignment horizontal="right" vertical="center"/>
      <protection/>
    </xf>
    <xf numFmtId="181" fontId="5" fillId="0" borderId="16" xfId="0" applyNumberFormat="1" applyFont="1" applyBorder="1" applyAlignment="1" applyProtection="1">
      <alignment horizontal="right" vertical="center"/>
      <protection/>
    </xf>
    <xf numFmtId="43" fontId="13" fillId="0" borderId="10" xfId="55" applyNumberFormat="1" applyFont="1" applyFill="1" applyBorder="1" applyAlignment="1">
      <alignment vertical="center"/>
    </xf>
    <xf numFmtId="2" fontId="5" fillId="0" borderId="10" xfId="0" applyNumberFormat="1" applyFont="1" applyBorder="1" applyAlignment="1" applyProtection="1">
      <alignment horizontal="right" vertical="center"/>
      <protection/>
    </xf>
    <xf numFmtId="43" fontId="13" fillId="34" borderId="10" xfId="55" applyNumberFormat="1" applyFont="1" applyFill="1" applyBorder="1" applyAlignment="1">
      <alignment vertical="center"/>
    </xf>
    <xf numFmtId="181" fontId="5" fillId="0" borderId="16" xfId="0" applyNumberFormat="1" applyFont="1" applyBorder="1" applyAlignment="1" applyProtection="1">
      <alignment vertical="center"/>
      <protection/>
    </xf>
    <xf numFmtId="43" fontId="13" fillId="0" borderId="11" xfId="55" applyNumberFormat="1" applyFont="1" applyFill="1" applyBorder="1" applyAlignment="1">
      <alignment vertical="center"/>
    </xf>
    <xf numFmtId="181" fontId="5" fillId="0" borderId="11" xfId="0" applyNumberFormat="1" applyFont="1" applyBorder="1" applyAlignment="1" applyProtection="1">
      <alignment horizontal="right" vertical="center"/>
      <protection/>
    </xf>
    <xf numFmtId="49" fontId="5" fillId="0" borderId="15" xfId="0" applyNumberFormat="1" applyFont="1" applyBorder="1" applyAlignment="1" applyProtection="1">
      <alignment horizontal="center" vertical="center" wrapText="1"/>
      <protection/>
    </xf>
    <xf numFmtId="181" fontId="5" fillId="0" borderId="10" xfId="0" applyNumberFormat="1" applyFont="1" applyBorder="1" applyAlignment="1" applyProtection="1">
      <alignment horizontal="right" vertical="center"/>
      <protection/>
    </xf>
    <xf numFmtId="49" fontId="5" fillId="0" borderId="14" xfId="0" applyNumberFormat="1" applyFont="1" applyBorder="1" applyAlignment="1" applyProtection="1">
      <alignment horizontal="center" vertical="center" wrapText="1"/>
      <protection/>
    </xf>
    <xf numFmtId="43" fontId="11" fillId="0" borderId="0" xfId="0" applyNumberFormat="1" applyFont="1" applyBorder="1" applyAlignment="1" applyProtection="1">
      <alignment/>
      <protection/>
    </xf>
    <xf numFmtId="2" fontId="5" fillId="0" borderId="18" xfId="0" applyNumberFormat="1" applyFont="1" applyBorder="1" applyAlignment="1" applyProtection="1">
      <alignment horizontal="right" vertical="center"/>
      <protection/>
    </xf>
    <xf numFmtId="182" fontId="8" fillId="33" borderId="12" xfId="0" applyNumberFormat="1" applyFont="1" applyFill="1" applyBorder="1" applyAlignment="1" applyProtection="1">
      <alignment horizontal="center" vertical="center" wrapText="1"/>
      <protection/>
    </xf>
    <xf numFmtId="182" fontId="5" fillId="0" borderId="12" xfId="0" applyNumberFormat="1" applyFont="1" applyBorder="1" applyAlignment="1" applyProtection="1">
      <alignment horizontal="right" vertical="center"/>
      <protection/>
    </xf>
    <xf numFmtId="181" fontId="5" fillId="0" borderId="12" xfId="0" applyNumberFormat="1" applyFont="1" applyFill="1" applyBorder="1" applyAlignment="1" applyProtection="1">
      <alignment horizontal="right" vertical="center"/>
      <protection/>
    </xf>
    <xf numFmtId="0" fontId="4" fillId="0" borderId="0" xfId="40" applyFont="1" applyBorder="1" applyAlignment="1" applyProtection="1">
      <alignment/>
      <protection/>
    </xf>
    <xf numFmtId="0" fontId="11" fillId="0" borderId="0" xfId="40" applyFont="1" applyBorder="1" applyAlignment="1" applyProtection="1">
      <alignment/>
      <protection/>
    </xf>
    <xf numFmtId="0" fontId="0" fillId="0" borderId="0" xfId="40">
      <alignment/>
      <protection/>
    </xf>
    <xf numFmtId="49" fontId="15" fillId="33" borderId="16" xfId="40" applyNumberFormat="1" applyFont="1" applyFill="1" applyBorder="1" applyAlignment="1" applyProtection="1">
      <alignment horizontal="center" vertical="center" wrapText="1"/>
      <protection/>
    </xf>
    <xf numFmtId="49" fontId="3" fillId="33" borderId="16" xfId="40" applyNumberFormat="1"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9" fontId="5" fillId="33" borderId="10" xfId="40" applyNumberFormat="1" applyFont="1" applyFill="1" applyBorder="1" applyAlignment="1" applyProtection="1">
      <alignment horizontal="center" vertical="center" wrapText="1"/>
      <protection/>
    </xf>
    <xf numFmtId="182" fontId="5" fillId="33" borderId="10" xfId="40" applyNumberFormat="1" applyFont="1" applyFill="1" applyBorder="1" applyAlignment="1" applyProtection="1">
      <alignment horizontal="center" vertical="center" wrapText="1"/>
      <protection/>
    </xf>
    <xf numFmtId="183" fontId="13" fillId="0" borderId="10" xfId="55" applyNumberFormat="1" applyFont="1" applyFill="1" applyBorder="1" applyAlignment="1">
      <alignment vertical="center"/>
    </xf>
    <xf numFmtId="2" fontId="13" fillId="0" borderId="10" xfId="40" applyNumberFormat="1" applyFont="1" applyBorder="1" applyAlignment="1" applyProtection="1">
      <alignment horizontal="right" vertical="center"/>
      <protection/>
    </xf>
    <xf numFmtId="0" fontId="16" fillId="0" borderId="10" xfId="40" applyFont="1" applyBorder="1" applyAlignment="1" applyProtection="1">
      <alignment/>
      <protection/>
    </xf>
    <xf numFmtId="0" fontId="17" fillId="0" borderId="0" xfId="40" applyFont="1" applyBorder="1" applyAlignment="1" applyProtection="1">
      <alignment/>
      <protection/>
    </xf>
    <xf numFmtId="0" fontId="18" fillId="0" borderId="0" xfId="40" applyFont="1" applyBorder="1" applyAlignment="1" applyProtection="1">
      <alignment/>
      <protection/>
    </xf>
    <xf numFmtId="183" fontId="18" fillId="0" borderId="0" xfId="40" applyNumberFormat="1" applyFont="1" applyBorder="1" applyAlignment="1" applyProtection="1">
      <alignment/>
      <protection/>
    </xf>
    <xf numFmtId="182" fontId="13" fillId="0" borderId="10" xfId="40" applyNumberFormat="1" applyFont="1" applyBorder="1" applyAlignment="1" applyProtection="1">
      <alignment horizontal="right" vertical="center"/>
      <protection/>
    </xf>
    <xf numFmtId="182" fontId="18" fillId="0" borderId="0" xfId="40" applyNumberFormat="1" applyFont="1" applyBorder="1" applyAlignment="1" applyProtection="1">
      <alignment/>
      <protection/>
    </xf>
    <xf numFmtId="2" fontId="3" fillId="0" borderId="10" xfId="40" applyNumberFormat="1" applyFont="1" applyBorder="1" applyAlignment="1" applyProtection="1">
      <alignment horizontal="right" vertical="center"/>
      <protection/>
    </xf>
    <xf numFmtId="0" fontId="18" fillId="0" borderId="10" xfId="40" applyFont="1" applyBorder="1" applyAlignment="1" applyProtection="1">
      <alignment/>
      <protection/>
    </xf>
    <xf numFmtId="49" fontId="3" fillId="33" borderId="10" xfId="40" applyNumberFormat="1" applyFont="1" applyFill="1" applyBorder="1" applyAlignment="1" applyProtection="1">
      <alignment horizontal="center" vertical="center" wrapText="1"/>
      <protection/>
    </xf>
    <xf numFmtId="182" fontId="5" fillId="0" borderId="12" xfId="0" applyNumberFormat="1" applyFont="1" applyFill="1" applyBorder="1" applyAlignment="1" applyProtection="1">
      <alignment horizontal="right" vertical="center" wrapText="1"/>
      <protection/>
    </xf>
    <xf numFmtId="2" fontId="5" fillId="0" borderId="12" xfId="0" applyNumberFormat="1" applyFont="1" applyFill="1" applyBorder="1" applyAlignment="1" applyProtection="1">
      <alignment horizontal="right" vertical="center" wrapText="1"/>
      <protection/>
    </xf>
    <xf numFmtId="2" fontId="5" fillId="0" borderId="16" xfId="0" applyNumberFormat="1" applyFont="1" applyFill="1" applyBorder="1" applyAlignment="1" applyProtection="1">
      <alignment horizontal="right" vertical="center" wrapText="1"/>
      <protection/>
    </xf>
    <xf numFmtId="2" fontId="5" fillId="0" borderId="13" xfId="0" applyNumberFormat="1" applyFont="1" applyFill="1" applyBorder="1" applyAlignment="1" applyProtection="1">
      <alignment horizontal="right" vertical="center" wrapText="1"/>
      <protection/>
    </xf>
    <xf numFmtId="2" fontId="5" fillId="0" borderId="10" xfId="0" applyNumberFormat="1" applyFont="1" applyFill="1" applyBorder="1" applyAlignment="1" applyProtection="1">
      <alignment horizontal="right" vertical="center" wrapText="1"/>
      <protection/>
    </xf>
    <xf numFmtId="182" fontId="4" fillId="0" borderId="0" xfId="0" applyNumberFormat="1" applyFont="1" applyFill="1" applyBorder="1" applyAlignment="1" applyProtection="1">
      <alignment/>
      <protection/>
    </xf>
    <xf numFmtId="43" fontId="13" fillId="0" borderId="19" xfId="55" applyNumberFormat="1" applyFont="1" applyFill="1" applyBorder="1" applyAlignment="1">
      <alignment vertical="center"/>
    </xf>
    <xf numFmtId="181" fontId="9" fillId="0" borderId="12" xfId="0" applyNumberFormat="1" applyFont="1" applyBorder="1" applyAlignment="1" applyProtection="1">
      <alignment vertical="center"/>
      <protection/>
    </xf>
    <xf numFmtId="181" fontId="5" fillId="0" borderId="12" xfId="0" applyNumberFormat="1" applyFont="1" applyFill="1" applyBorder="1" applyAlignment="1" applyProtection="1">
      <alignment horizontal="right" vertical="center" wrapText="1"/>
      <protection/>
    </xf>
    <xf numFmtId="0" fontId="4" fillId="0" borderId="0" xfId="0" applyFont="1" applyBorder="1" applyAlignment="1" applyProtection="1">
      <alignment wrapText="1"/>
      <protection/>
    </xf>
    <xf numFmtId="0" fontId="9" fillId="33" borderId="0" xfId="0" applyFont="1" applyFill="1" applyBorder="1" applyAlignment="1" applyProtection="1">
      <alignment vertical="center" wrapText="1"/>
      <protection/>
    </xf>
    <xf numFmtId="49" fontId="5" fillId="33" borderId="12" xfId="0" applyNumberFormat="1" applyFont="1" applyFill="1" applyBorder="1" applyAlignment="1" applyProtection="1">
      <alignment horizontal="left" vertical="center" wrapText="1"/>
      <protection/>
    </xf>
    <xf numFmtId="2" fontId="5" fillId="33" borderId="12" xfId="0" applyNumberFormat="1" applyFont="1" applyFill="1" applyBorder="1" applyAlignment="1" applyProtection="1">
      <alignment horizontal="right" vertical="center" wrapText="1"/>
      <protection/>
    </xf>
    <xf numFmtId="183" fontId="4" fillId="0" borderId="0" xfId="0" applyNumberFormat="1" applyFont="1" applyBorder="1" applyAlignment="1" applyProtection="1">
      <alignment/>
      <protection/>
    </xf>
    <xf numFmtId="49" fontId="8" fillId="33" borderId="10" xfId="0" applyNumberFormat="1" applyFont="1" applyFill="1" applyBorder="1" applyAlignment="1" applyProtection="1">
      <alignment horizontal="center" vertical="center" wrapText="1"/>
      <protection/>
    </xf>
    <xf numFmtId="183" fontId="8" fillId="33" borderId="10" xfId="0" applyNumberFormat="1" applyFont="1" applyFill="1" applyBorder="1" applyAlignment="1" applyProtection="1">
      <alignment horizontal="center" vertical="center" wrapText="1"/>
      <protection/>
    </xf>
    <xf numFmtId="49" fontId="5" fillId="0" borderId="13" xfId="0" applyNumberFormat="1" applyFont="1" applyBorder="1" applyAlignment="1" applyProtection="1">
      <alignment vertical="center" wrapText="1"/>
      <protection/>
    </xf>
    <xf numFmtId="49" fontId="5" fillId="0" borderId="10" xfId="0" applyNumberFormat="1" applyFont="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182" fontId="5" fillId="0" borderId="10" xfId="0" applyNumberFormat="1" applyFont="1" applyFill="1" applyBorder="1" applyAlignment="1" applyProtection="1">
      <alignment horizontal="right" vertical="center" wrapText="1"/>
      <protection/>
    </xf>
    <xf numFmtId="49" fontId="13" fillId="34" borderId="20" xfId="44" applyNumberFormat="1" applyFont="1" applyFill="1" applyBorder="1" applyAlignment="1" applyProtection="1">
      <alignment horizontal="center" vertical="center" wrapText="1"/>
      <protection/>
    </xf>
    <xf numFmtId="182" fontId="5" fillId="0" borderId="17" xfId="0" applyNumberFormat="1" applyFont="1" applyBorder="1" applyAlignment="1" applyProtection="1">
      <alignment horizontal="right" vertical="center" wrapText="1"/>
      <protection/>
    </xf>
    <xf numFmtId="182" fontId="13" fillId="0" borderId="20" xfId="55" applyNumberFormat="1" applyFont="1" applyFill="1" applyBorder="1" applyAlignment="1">
      <alignment vertical="center"/>
    </xf>
    <xf numFmtId="183" fontId="5" fillId="0" borderId="12" xfId="0" applyNumberFormat="1" applyFont="1" applyFill="1" applyBorder="1" applyAlignment="1" applyProtection="1">
      <alignment horizontal="right" vertical="center" wrapText="1"/>
      <protection/>
    </xf>
    <xf numFmtId="183" fontId="5" fillId="0" borderId="12" xfId="0" applyNumberFormat="1" applyFont="1" applyBorder="1" applyAlignment="1" applyProtection="1">
      <alignment horizontal="right" vertical="center" wrapText="1"/>
      <protection/>
    </xf>
    <xf numFmtId="182" fontId="13" fillId="34" borderId="19" xfId="55" applyNumberFormat="1" applyFont="1" applyFill="1" applyBorder="1" applyAlignment="1">
      <alignment vertical="center"/>
    </xf>
    <xf numFmtId="182" fontId="13" fillId="0" borderId="11" xfId="55" applyNumberFormat="1" applyFont="1" applyFill="1" applyBorder="1" applyAlignment="1">
      <alignment vertical="center"/>
    </xf>
    <xf numFmtId="2" fontId="5" fillId="0" borderId="18" xfId="0" applyNumberFormat="1" applyFont="1" applyFill="1" applyBorder="1" applyAlignment="1" applyProtection="1">
      <alignment horizontal="right" vertical="center" wrapText="1"/>
      <protection/>
    </xf>
    <xf numFmtId="0" fontId="9" fillId="0" borderId="12" xfId="0" applyFont="1" applyFill="1" applyBorder="1" applyAlignment="1" applyProtection="1">
      <alignment vertical="center"/>
      <protection/>
    </xf>
    <xf numFmtId="0" fontId="9" fillId="0" borderId="12"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vertical="center" wrapText="1"/>
      <protection/>
    </xf>
    <xf numFmtId="0" fontId="4" fillId="0" borderId="12" xfId="0" applyFont="1" applyBorder="1" applyAlignment="1" applyProtection="1">
      <alignment/>
      <protection/>
    </xf>
    <xf numFmtId="181" fontId="5" fillId="33" borderId="12" xfId="0" applyNumberFormat="1"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49" fontId="6" fillId="0" borderId="0" xfId="0" applyNumberFormat="1" applyFont="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right" vertical="center" wrapText="1"/>
      <protection/>
    </xf>
    <xf numFmtId="49" fontId="8" fillId="33" borderId="12"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protection/>
    </xf>
    <xf numFmtId="49" fontId="5" fillId="0" borderId="21" xfId="0" applyNumberFormat="1" applyFont="1" applyBorder="1" applyAlignment="1" applyProtection="1">
      <alignment horizontal="right" vertical="center" wrapText="1"/>
      <protection/>
    </xf>
    <xf numFmtId="49" fontId="8" fillId="0" borderId="12" xfId="0" applyNumberFormat="1" applyFont="1" applyFill="1" applyBorder="1" applyAlignment="1" applyProtection="1">
      <alignment horizontal="center" vertical="center" wrapText="1"/>
      <protection/>
    </xf>
    <xf numFmtId="49" fontId="5" fillId="0" borderId="0" xfId="0" applyNumberFormat="1" applyFont="1" applyBorder="1" applyAlignment="1" applyProtection="1">
      <alignment horizontal="right" vertical="center" wrapText="1"/>
      <protection/>
    </xf>
    <xf numFmtId="49" fontId="8" fillId="0" borderId="10" xfId="0" applyNumberFormat="1" applyFont="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8" fillId="33" borderId="13" xfId="0" applyNumberFormat="1" applyFont="1" applyFill="1" applyBorder="1" applyAlignment="1" applyProtection="1">
      <alignment horizontal="center" vertical="center" wrapText="1"/>
      <protection/>
    </xf>
    <xf numFmtId="49" fontId="8" fillId="0" borderId="18" xfId="0" applyNumberFormat="1" applyFont="1" applyBorder="1" applyAlignment="1" applyProtection="1">
      <alignment horizontal="center" vertical="center" wrapText="1"/>
      <protection/>
    </xf>
    <xf numFmtId="0" fontId="5" fillId="33" borderId="0" xfId="0" applyFont="1" applyFill="1" applyBorder="1" applyAlignment="1" applyProtection="1">
      <alignment horizontal="left" vertical="center"/>
      <protection/>
    </xf>
    <xf numFmtId="49" fontId="5" fillId="33" borderId="21" xfId="0" applyNumberFormat="1" applyFont="1" applyFill="1" applyBorder="1" applyAlignment="1" applyProtection="1">
      <alignment horizontal="right" vertical="center" wrapText="1"/>
      <protection/>
    </xf>
    <xf numFmtId="49" fontId="8" fillId="33" borderId="18" xfId="0" applyNumberFormat="1" applyFont="1" applyFill="1" applyBorder="1" applyAlignment="1" applyProtection="1">
      <alignment horizontal="center" vertical="center" wrapText="1"/>
      <protection/>
    </xf>
    <xf numFmtId="49" fontId="8" fillId="33" borderId="22" xfId="0" applyNumberFormat="1" applyFont="1" applyFill="1" applyBorder="1" applyAlignment="1" applyProtection="1">
      <alignment horizontal="center" vertical="center" wrapText="1"/>
      <protection/>
    </xf>
    <xf numFmtId="49" fontId="8" fillId="33" borderId="16"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5" fillId="0" borderId="21" xfId="0" applyFont="1" applyBorder="1" applyAlignment="1" applyProtection="1">
      <alignment horizontal="right" vertical="center"/>
      <protection/>
    </xf>
    <xf numFmtId="0" fontId="8" fillId="0" borderId="12" xfId="0" applyFont="1" applyBorder="1" applyAlignment="1" applyProtection="1">
      <alignment horizontal="center" vertical="center" wrapText="1"/>
      <protection/>
    </xf>
    <xf numFmtId="0" fontId="15" fillId="0" borderId="0" xfId="40" applyFont="1" applyBorder="1" applyAlignment="1" applyProtection="1">
      <alignment horizontal="left" vertical="center" wrapText="1"/>
      <protection/>
    </xf>
    <xf numFmtId="49" fontId="7" fillId="0" borderId="0" xfId="40" applyNumberFormat="1" applyFont="1" applyBorder="1" applyAlignment="1" applyProtection="1">
      <alignment horizontal="center" vertical="center" wrapText="1"/>
      <protection/>
    </xf>
    <xf numFmtId="49" fontId="15" fillId="0" borderId="21" xfId="40" applyNumberFormat="1" applyFont="1" applyBorder="1" applyAlignment="1" applyProtection="1">
      <alignment horizontal="right" vertical="center" wrapText="1"/>
      <protection/>
    </xf>
    <xf numFmtId="49" fontId="15" fillId="33" borderId="12" xfId="40" applyNumberFormat="1" applyFont="1" applyFill="1" applyBorder="1" applyAlignment="1" applyProtection="1">
      <alignment horizontal="center" vertical="center" wrapText="1"/>
      <protection/>
    </xf>
    <xf numFmtId="49" fontId="3" fillId="33" borderId="12" xfId="40" applyNumberFormat="1" applyFont="1" applyFill="1" applyBorder="1" applyAlignment="1" applyProtection="1">
      <alignment horizontal="center" vertical="center" wrapText="1"/>
      <protection/>
    </xf>
    <xf numFmtId="49" fontId="3" fillId="33" borderId="13" xfId="40" applyNumberFormat="1" applyFont="1" applyFill="1" applyBorder="1" applyAlignment="1" applyProtection="1">
      <alignment horizontal="center" vertical="center" wrapText="1"/>
      <protection/>
    </xf>
    <xf numFmtId="49" fontId="3" fillId="33" borderId="22" xfId="40" applyNumberFormat="1" applyFont="1" applyFill="1" applyBorder="1" applyAlignment="1" applyProtection="1">
      <alignment horizontal="center" vertical="center" wrapText="1"/>
      <protection/>
    </xf>
    <xf numFmtId="49" fontId="3" fillId="33" borderId="18" xfId="40" applyNumberFormat="1" applyFont="1" applyFill="1" applyBorder="1" applyAlignment="1" applyProtection="1">
      <alignment horizontal="center" vertical="center" wrapText="1"/>
      <protection/>
    </xf>
    <xf numFmtId="49" fontId="15" fillId="33" borderId="16" xfId="40" applyNumberFormat="1" applyFont="1" applyFill="1" applyBorder="1" applyAlignment="1" applyProtection="1">
      <alignment horizontal="center" vertical="center" wrapText="1"/>
      <protection/>
    </xf>
    <xf numFmtId="49" fontId="12" fillId="33" borderId="12" xfId="0" applyNumberFormat="1" applyFont="1" applyFill="1" applyBorder="1" applyAlignment="1" applyProtection="1">
      <alignment horizontal="center" vertical="center" wrapText="1"/>
      <protection/>
    </xf>
    <xf numFmtId="0" fontId="62" fillId="0" borderId="0" xfId="0" applyFont="1" applyBorder="1" applyAlignment="1" applyProtection="1">
      <alignment horizontal="lef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5" fillId="0" borderId="0" xfId="0" applyFont="1" applyBorder="1" applyAlignment="1" applyProtection="1">
      <alignment horizontal="right"/>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2" xfId="0" applyFont="1" applyBorder="1" applyAlignment="1" applyProtection="1">
      <alignment horizontal="center" vertical="center" wrapText="1"/>
      <protection/>
    </xf>
    <xf numFmtId="0" fontId="5" fillId="0" borderId="0" xfId="0" applyFont="1" applyBorder="1" applyAlignment="1" applyProtection="1">
      <alignment horizontal="left"/>
      <protection/>
    </xf>
    <xf numFmtId="0" fontId="5" fillId="0" borderId="0" xfId="0" applyFont="1" applyBorder="1" applyAlignment="1" applyProtection="1">
      <alignment horizontal="left" vertical="top"/>
      <protection/>
    </xf>
    <xf numFmtId="0" fontId="6" fillId="0" borderId="0" xfId="0" applyFont="1" applyBorder="1" applyAlignment="1" applyProtection="1">
      <alignment horizontal="center" vertical="top"/>
      <protection/>
    </xf>
    <xf numFmtId="0" fontId="5" fillId="0" borderId="0" xfId="0" applyFont="1" applyBorder="1" applyAlignment="1" applyProtection="1">
      <alignment horizontal="right" vertical="center"/>
      <protection/>
    </xf>
    <xf numFmtId="0" fontId="2" fillId="0" borderId="0" xfId="40" applyFont="1" applyFill="1" applyAlignment="1">
      <alignment horizontal="center" vertical="center" wrapText="1"/>
      <protection/>
    </xf>
    <xf numFmtId="0" fontId="3" fillId="0" borderId="0" xfId="40" applyFont="1" applyFill="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10" xfId="40" applyFont="1" applyFill="1" applyBorder="1" applyAlignment="1">
      <alignment horizontal="right" vertical="center" wrapText="1"/>
      <protection/>
    </xf>
    <xf numFmtId="0" fontId="0" fillId="0" borderId="23" xfId="0" applyBorder="1" applyAlignment="1">
      <alignment horizontal="left" vertical="center" wrapText="1"/>
    </xf>
    <xf numFmtId="0" fontId="1" fillId="0" borderId="24" xfId="40" applyFont="1" applyFill="1" applyBorder="1" applyAlignment="1">
      <alignment horizontal="left" vertical="center" wrapText="1"/>
      <protection/>
    </xf>
    <xf numFmtId="0" fontId="1" fillId="0" borderId="23" xfId="40" applyFont="1" applyFill="1" applyBorder="1" applyAlignment="1">
      <alignment horizontal="left" vertical="center" wrapText="1"/>
      <protection/>
    </xf>
    <xf numFmtId="0" fontId="1" fillId="0" borderId="25" xfId="40" applyFont="1" applyFill="1" applyBorder="1" applyAlignment="1">
      <alignment horizontal="left" vertical="center" wrapText="1"/>
      <protection/>
    </xf>
    <xf numFmtId="0" fontId="1" fillId="0" borderId="26" xfId="40" applyFont="1" applyFill="1" applyBorder="1" applyAlignment="1">
      <alignment horizontal="left" vertical="center" wrapText="1"/>
      <protection/>
    </xf>
    <xf numFmtId="0" fontId="1" fillId="0" borderId="0" xfId="40" applyFont="1" applyFill="1" applyAlignment="1">
      <alignment horizontal="left" vertical="center" wrapText="1"/>
      <protection/>
    </xf>
    <xf numFmtId="0" fontId="1" fillId="0" borderId="27" xfId="40" applyFont="1" applyFill="1" applyBorder="1" applyAlignment="1">
      <alignment horizontal="left" vertical="center" wrapText="1"/>
      <protection/>
    </xf>
    <xf numFmtId="0" fontId="1" fillId="0" borderId="28" xfId="40" applyFont="1" applyFill="1" applyBorder="1" applyAlignment="1">
      <alignment horizontal="left" vertical="center" wrapText="1"/>
      <protection/>
    </xf>
    <xf numFmtId="0" fontId="1" fillId="0" borderId="29" xfId="40" applyFont="1" applyFill="1" applyBorder="1" applyAlignment="1">
      <alignment horizontal="left" vertical="center" wrapText="1"/>
      <protection/>
    </xf>
    <xf numFmtId="0" fontId="1" fillId="0" borderId="30" xfId="40" applyFont="1" applyFill="1" applyBorder="1" applyAlignment="1">
      <alignment horizontal="left" vertical="center" wrapText="1"/>
      <protection/>
    </xf>
    <xf numFmtId="0" fontId="1" fillId="0" borderId="24" xfId="40" applyFont="1" applyFill="1" applyBorder="1" applyAlignment="1">
      <alignment horizontal="center" vertical="center" wrapText="1"/>
      <protection/>
    </xf>
    <xf numFmtId="0" fontId="1" fillId="0" borderId="23" xfId="40" applyFont="1" applyFill="1" applyBorder="1" applyAlignment="1">
      <alignment horizontal="center" vertical="center" wrapText="1"/>
      <protection/>
    </xf>
    <xf numFmtId="0" fontId="1" fillId="0" borderId="25" xfId="40" applyFont="1" applyFill="1" applyBorder="1" applyAlignment="1">
      <alignment horizontal="center" vertical="center" wrapText="1"/>
      <protection/>
    </xf>
    <xf numFmtId="0" fontId="1" fillId="0" borderId="26" xfId="40" applyFont="1" applyFill="1" applyBorder="1" applyAlignment="1">
      <alignment horizontal="center" vertical="center" wrapText="1"/>
      <protection/>
    </xf>
    <xf numFmtId="0" fontId="1" fillId="0" borderId="0" xfId="40" applyFont="1" applyFill="1" applyAlignment="1">
      <alignment horizontal="center" vertical="center" wrapText="1"/>
      <protection/>
    </xf>
    <xf numFmtId="0" fontId="1" fillId="0" borderId="27" xfId="40" applyFont="1" applyFill="1" applyBorder="1" applyAlignment="1">
      <alignment horizontal="center" vertical="center" wrapText="1"/>
      <protection/>
    </xf>
    <xf numFmtId="0" fontId="1" fillId="0" borderId="28" xfId="40" applyFont="1" applyFill="1" applyBorder="1" applyAlignment="1">
      <alignment horizontal="center" vertical="center" wrapText="1"/>
      <protection/>
    </xf>
    <xf numFmtId="0" fontId="1" fillId="0" borderId="29" xfId="40" applyFont="1" applyFill="1" applyBorder="1" applyAlignment="1">
      <alignment horizontal="center" vertical="center" wrapText="1"/>
      <protection/>
    </xf>
    <xf numFmtId="0" fontId="1" fillId="0" borderId="30" xfId="40" applyFont="1" applyFill="1" applyBorder="1" applyAlignment="1">
      <alignment horizontal="center" vertical="center" wrapText="1"/>
      <protection/>
    </xf>
    <xf numFmtId="0" fontId="1" fillId="0" borderId="14" xfId="40" applyFont="1" applyFill="1" applyBorder="1" applyAlignment="1">
      <alignment horizontal="center" vertical="center" wrapText="1"/>
      <protection/>
    </xf>
    <xf numFmtId="0" fontId="1" fillId="0" borderId="31" xfId="40" applyFont="1" applyFill="1" applyBorder="1" applyAlignment="1">
      <alignment horizontal="center" vertical="center" wrapText="1"/>
      <protection/>
    </xf>
    <xf numFmtId="0" fontId="1" fillId="0" borderId="19" xfId="40" applyFont="1" applyFill="1" applyBorder="1" applyAlignment="1">
      <alignment horizontal="center" vertical="center" wrapText="1"/>
      <protection/>
    </xf>
    <xf numFmtId="0" fontId="0" fillId="0" borderId="14" xfId="0" applyBorder="1" applyAlignment="1">
      <alignment horizontal="center"/>
    </xf>
    <xf numFmtId="0" fontId="0" fillId="0" borderId="31" xfId="0" applyBorder="1" applyAlignment="1">
      <alignment horizontal="center"/>
    </xf>
    <xf numFmtId="0" fontId="0" fillId="0" borderId="19" xfId="0" applyBorder="1" applyAlignment="1">
      <alignment horizontal="center"/>
    </xf>
    <xf numFmtId="0" fontId="1" fillId="0" borderId="14" xfId="40" applyFont="1" applyFill="1" applyBorder="1" applyAlignment="1">
      <alignment horizontal="left" vertical="center" wrapText="1"/>
      <protection/>
    </xf>
    <xf numFmtId="0" fontId="1" fillId="0" borderId="31" xfId="40" applyFont="1" applyFill="1" applyBorder="1" applyAlignment="1">
      <alignment horizontal="left" vertical="center" wrapText="1"/>
      <protection/>
    </xf>
    <xf numFmtId="0" fontId="1" fillId="0" borderId="19" xfId="40" applyFont="1" applyFill="1" applyBorder="1" applyAlignment="1">
      <alignment horizontal="left" vertical="center" wrapText="1"/>
      <protection/>
    </xf>
    <xf numFmtId="0" fontId="1" fillId="0" borderId="11" xfId="40" applyFont="1" applyFill="1" applyBorder="1" applyAlignment="1">
      <alignment horizontal="center" vertical="center" wrapText="1"/>
      <protection/>
    </xf>
    <xf numFmtId="0" fontId="1" fillId="0" borderId="32" xfId="40" applyFont="1" applyFill="1" applyBorder="1" applyAlignment="1">
      <alignment horizontal="center" vertical="center" wrapText="1"/>
      <protection/>
    </xf>
    <xf numFmtId="0" fontId="1" fillId="0" borderId="20" xfId="40" applyFont="1" applyFill="1" applyBorder="1" applyAlignment="1">
      <alignment horizontal="center" vertical="center" wrapText="1"/>
      <protection/>
    </xf>
    <xf numFmtId="9" fontId="63" fillId="0" borderId="14" xfId="40" applyNumberFormat="1" applyFont="1" applyFill="1" applyBorder="1" applyAlignment="1">
      <alignment horizontal="center" vertical="center" wrapText="1"/>
      <protection/>
    </xf>
    <xf numFmtId="9" fontId="63" fillId="0" borderId="31" xfId="40" applyNumberFormat="1" applyFont="1" applyFill="1" applyBorder="1" applyAlignment="1">
      <alignment horizontal="center" vertical="center" wrapText="1"/>
      <protection/>
    </xf>
    <xf numFmtId="9" fontId="63" fillId="0" borderId="19" xfId="40" applyNumberFormat="1" applyFont="1" applyFill="1" applyBorder="1" applyAlignment="1">
      <alignment horizontal="center" vertical="center" wrapText="1"/>
      <protection/>
    </xf>
    <xf numFmtId="9" fontId="64" fillId="0" borderId="14" xfId="40" applyNumberFormat="1" applyFont="1" applyFill="1" applyBorder="1" applyAlignment="1">
      <alignment horizontal="center" vertical="center"/>
      <protection/>
    </xf>
    <xf numFmtId="9" fontId="64" fillId="0" borderId="31" xfId="40" applyNumberFormat="1" applyFont="1" applyFill="1" applyBorder="1" applyAlignment="1">
      <alignment horizontal="center" vertical="center"/>
      <protection/>
    </xf>
    <xf numFmtId="9" fontId="64" fillId="0" borderId="19" xfId="40" applyNumberFormat="1" applyFont="1" applyFill="1" applyBorder="1" applyAlignment="1">
      <alignment horizontal="center" vertical="center"/>
      <protection/>
    </xf>
    <xf numFmtId="9" fontId="63" fillId="0" borderId="14" xfId="40" applyNumberFormat="1" applyFont="1" applyFill="1" applyBorder="1" applyAlignment="1">
      <alignment horizontal="center" vertical="center"/>
      <protection/>
    </xf>
    <xf numFmtId="9" fontId="63" fillId="0" borderId="31" xfId="40" applyNumberFormat="1" applyFont="1" applyFill="1" applyBorder="1" applyAlignment="1">
      <alignment horizontal="center" vertical="center"/>
      <protection/>
    </xf>
    <xf numFmtId="9" fontId="63" fillId="0" borderId="19" xfId="40" applyNumberFormat="1" applyFont="1" applyFill="1" applyBorder="1" applyAlignment="1">
      <alignment horizontal="center" vertical="center"/>
      <protection/>
    </xf>
    <xf numFmtId="0" fontId="65" fillId="0" borderId="14" xfId="43" applyFont="1" applyFill="1" applyBorder="1" applyAlignment="1">
      <alignment horizontal="left" vertical="center"/>
      <protection/>
    </xf>
    <xf numFmtId="0" fontId="65" fillId="0" borderId="31" xfId="43" applyFont="1" applyFill="1" applyBorder="1" applyAlignment="1">
      <alignment horizontal="left" vertical="center"/>
      <protection/>
    </xf>
    <xf numFmtId="0" fontId="65" fillId="0" borderId="19" xfId="43" applyFont="1" applyFill="1" applyBorder="1" applyAlignment="1">
      <alignment horizontal="left" vertical="center"/>
      <protection/>
    </xf>
    <xf numFmtId="0" fontId="65" fillId="0" borderId="14" xfId="43" applyFont="1" applyFill="1" applyBorder="1" applyAlignment="1">
      <alignment horizontal="center" vertical="center"/>
      <protection/>
    </xf>
    <xf numFmtId="0" fontId="65" fillId="0" borderId="31" xfId="43" applyFont="1" applyFill="1" applyBorder="1" applyAlignment="1">
      <alignment horizontal="center" vertical="center"/>
      <protection/>
    </xf>
    <xf numFmtId="0" fontId="65" fillId="0" borderId="19" xfId="43" applyFont="1" applyFill="1" applyBorder="1" applyAlignment="1">
      <alignment horizontal="center" vertical="center"/>
      <protection/>
    </xf>
    <xf numFmtId="180" fontId="1" fillId="0" borderId="10" xfId="40" applyNumberFormat="1" applyFont="1" applyFill="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3" xfId="42"/>
    <cellStyle name="常规 3" xfId="43"/>
    <cellStyle name="常规 3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6"/>
  <sheetViews>
    <sheetView showGridLines="0" workbookViewId="0" topLeftCell="A1">
      <selection activeCell="C15" sqref="C15"/>
    </sheetView>
  </sheetViews>
  <sheetFormatPr defaultColWidth="8.7109375" defaultRowHeight="12.75" customHeight="1"/>
  <cols>
    <col min="1" max="1" width="35.7109375" style="4" customWidth="1"/>
    <col min="2" max="2" width="21.421875" style="4" customWidth="1"/>
    <col min="3" max="3" width="35.7109375" style="4" customWidth="1"/>
    <col min="4" max="4" width="21.421875" style="4" customWidth="1"/>
    <col min="5" max="6" width="9.140625" style="4" customWidth="1"/>
  </cols>
  <sheetData>
    <row r="1" spans="1:4" s="4" customFormat="1" ht="15" customHeight="1">
      <c r="A1" s="138" t="s">
        <v>0</v>
      </c>
      <c r="B1" s="138"/>
      <c r="C1" s="138"/>
      <c r="D1" s="138"/>
    </row>
    <row r="2" spans="1:5" s="4" customFormat="1" ht="18.75" customHeight="1">
      <c r="A2" s="139" t="s">
        <v>1</v>
      </c>
      <c r="B2" s="140"/>
      <c r="C2" s="140"/>
      <c r="D2" s="140"/>
      <c r="E2" s="114"/>
    </row>
    <row r="3" spans="1:4" s="4" customFormat="1" ht="15" customHeight="1">
      <c r="A3" s="141" t="s">
        <v>2</v>
      </c>
      <c r="B3" s="141"/>
      <c r="C3" s="141"/>
      <c r="D3" s="141"/>
    </row>
    <row r="4" spans="1:4" s="4" customFormat="1" ht="14.25" customHeight="1">
      <c r="A4" s="142" t="s">
        <v>3</v>
      </c>
      <c r="B4" s="142"/>
      <c r="C4" s="142" t="s">
        <v>4</v>
      </c>
      <c r="D4" s="142"/>
    </row>
    <row r="5" spans="1:4" s="4" customFormat="1" ht="14.25" customHeight="1">
      <c r="A5" s="9" t="s">
        <v>5</v>
      </c>
      <c r="B5" s="9" t="s">
        <v>6</v>
      </c>
      <c r="C5" s="9" t="s">
        <v>5</v>
      </c>
      <c r="D5" s="9" t="s">
        <v>6</v>
      </c>
    </row>
    <row r="6" spans="1:4" s="4" customFormat="1" ht="15" customHeight="1">
      <c r="A6" s="115" t="s">
        <v>7</v>
      </c>
      <c r="B6" s="8">
        <f>SUM(B7:B8)</f>
        <v>1637395367.05</v>
      </c>
      <c r="C6" s="115" t="s">
        <v>8</v>
      </c>
      <c r="D6" s="8">
        <v>2795007.05</v>
      </c>
    </row>
    <row r="7" spans="1:4" s="4" customFormat="1" ht="15" customHeight="1">
      <c r="A7" s="115" t="s">
        <v>9</v>
      </c>
      <c r="B7" s="112">
        <f>461762722.1-55.05</f>
        <v>461762667.05</v>
      </c>
      <c r="C7" s="115" t="s">
        <v>10</v>
      </c>
      <c r="D7" s="8">
        <v>1486125.43</v>
      </c>
    </row>
    <row r="8" spans="1:4" s="4" customFormat="1" ht="15" customHeight="1">
      <c r="A8" s="115" t="s">
        <v>11</v>
      </c>
      <c r="B8" s="8">
        <v>1175632700</v>
      </c>
      <c r="C8" s="115" t="s">
        <v>12</v>
      </c>
      <c r="D8" s="8"/>
    </row>
    <row r="9" spans="1:4" s="4" customFormat="1" ht="15" customHeight="1">
      <c r="A9" s="115" t="s">
        <v>13</v>
      </c>
      <c r="B9" s="8"/>
      <c r="C9" s="115" t="s">
        <v>14</v>
      </c>
      <c r="D9" s="8"/>
    </row>
    <row r="10" spans="1:4" s="4" customFormat="1" ht="15" customHeight="1">
      <c r="A10" s="115" t="s">
        <v>15</v>
      </c>
      <c r="B10" s="8"/>
      <c r="C10" s="115" t="s">
        <v>16</v>
      </c>
      <c r="D10" s="8"/>
    </row>
    <row r="11" spans="1:4" s="4" customFormat="1" ht="15" customHeight="1">
      <c r="A11" s="115" t="s">
        <v>17</v>
      </c>
      <c r="B11" s="8"/>
      <c r="C11" s="115" t="s">
        <v>18</v>
      </c>
      <c r="D11" s="8">
        <v>1124080.12</v>
      </c>
    </row>
    <row r="12" spans="1:4" s="4" customFormat="1" ht="15" customHeight="1">
      <c r="A12" s="115" t="s">
        <v>19</v>
      </c>
      <c r="B12" s="8"/>
      <c r="C12" s="115" t="s">
        <v>20</v>
      </c>
      <c r="D12" s="8">
        <v>332918.12</v>
      </c>
    </row>
    <row r="13" spans="1:4" s="4" customFormat="1" ht="15" customHeight="1">
      <c r="A13" s="115" t="s">
        <v>21</v>
      </c>
      <c r="B13" s="8"/>
      <c r="C13" s="115" t="s">
        <v>22</v>
      </c>
      <c r="D13" s="8"/>
    </row>
    <row r="14" spans="1:4" s="4" customFormat="1" ht="15" customHeight="1">
      <c r="A14" s="115" t="s">
        <v>23</v>
      </c>
      <c r="B14" s="8"/>
      <c r="C14" s="115" t="s">
        <v>24</v>
      </c>
      <c r="D14" s="8">
        <f>446423509.06+1175632700-55.05</f>
        <v>1622056154.01</v>
      </c>
    </row>
    <row r="15" spans="1:4" s="4" customFormat="1" ht="15" customHeight="1">
      <c r="A15" s="115" t="s">
        <v>25</v>
      </c>
      <c r="B15" s="112"/>
      <c r="C15" s="115" t="s">
        <v>26</v>
      </c>
      <c r="D15" s="8">
        <v>1400000</v>
      </c>
    </row>
    <row r="16" spans="1:4" s="4" customFormat="1" ht="15" customHeight="1">
      <c r="A16" s="136"/>
      <c r="B16" s="137"/>
      <c r="C16" s="115" t="s">
        <v>27</v>
      </c>
      <c r="D16" s="8"/>
    </row>
    <row r="17" spans="1:4" s="4" customFormat="1" ht="15" customHeight="1">
      <c r="A17" s="115"/>
      <c r="B17" s="137"/>
      <c r="C17" s="115" t="s">
        <v>28</v>
      </c>
      <c r="D17" s="8">
        <v>6916882.32</v>
      </c>
    </row>
    <row r="18" spans="1:4" s="4" customFormat="1" ht="15" customHeight="1">
      <c r="A18" s="115"/>
      <c r="B18" s="137"/>
      <c r="C18" s="115" t="s">
        <v>29</v>
      </c>
      <c r="D18" s="8"/>
    </row>
    <row r="19" spans="1:4" s="4" customFormat="1" ht="15" customHeight="1">
      <c r="A19" s="115"/>
      <c r="B19" s="137"/>
      <c r="C19" s="115" t="s">
        <v>30</v>
      </c>
      <c r="D19" s="8"/>
    </row>
    <row r="20" spans="1:4" s="4" customFormat="1" ht="15" customHeight="1">
      <c r="A20" s="115"/>
      <c r="B20" s="137"/>
      <c r="C20" s="115" t="s">
        <v>31</v>
      </c>
      <c r="D20" s="8"/>
    </row>
    <row r="21" spans="1:4" s="4" customFormat="1" ht="15" customHeight="1">
      <c r="A21" s="115"/>
      <c r="B21" s="137"/>
      <c r="C21" s="115" t="s">
        <v>32</v>
      </c>
      <c r="D21" s="8"/>
    </row>
    <row r="22" spans="1:4" s="4" customFormat="1" ht="15" customHeight="1">
      <c r="A22" s="115"/>
      <c r="B22" s="137"/>
      <c r="C22" s="115" t="s">
        <v>33</v>
      </c>
      <c r="D22" s="8"/>
    </row>
    <row r="23" spans="1:4" s="4" customFormat="1" ht="15" customHeight="1">
      <c r="A23" s="115"/>
      <c r="B23" s="137"/>
      <c r="C23" s="115" t="s">
        <v>34</v>
      </c>
      <c r="D23" s="8"/>
    </row>
    <row r="24" spans="1:4" s="4" customFormat="1" ht="15" customHeight="1">
      <c r="A24" s="115"/>
      <c r="B24" s="137"/>
      <c r="C24" s="115" t="s">
        <v>35</v>
      </c>
      <c r="D24" s="8"/>
    </row>
    <row r="25" spans="1:4" s="4" customFormat="1" ht="15" customHeight="1">
      <c r="A25" s="115"/>
      <c r="B25" s="137"/>
      <c r="C25" s="115" t="s">
        <v>36</v>
      </c>
      <c r="D25" s="8">
        <v>1284200</v>
      </c>
    </row>
    <row r="26" spans="1:4" s="4" customFormat="1" ht="15" customHeight="1">
      <c r="A26" s="115"/>
      <c r="B26" s="137"/>
      <c r="C26" s="115" t="s">
        <v>37</v>
      </c>
      <c r="D26" s="8"/>
    </row>
    <row r="27" spans="1:4" s="4" customFormat="1" ht="15" customHeight="1">
      <c r="A27" s="115"/>
      <c r="B27" s="137"/>
      <c r="C27" s="115" t="s">
        <v>38</v>
      </c>
      <c r="D27" s="8"/>
    </row>
    <row r="28" spans="1:4" s="4" customFormat="1" ht="15" customHeight="1">
      <c r="A28" s="115"/>
      <c r="B28" s="137"/>
      <c r="C28" s="115" t="s">
        <v>39</v>
      </c>
      <c r="D28" s="8"/>
    </row>
    <row r="29" spans="1:4" s="4" customFormat="1" ht="15" customHeight="1">
      <c r="A29" s="115"/>
      <c r="B29" s="137"/>
      <c r="C29" s="115" t="s">
        <v>40</v>
      </c>
      <c r="D29" s="8"/>
    </row>
    <row r="30" spans="1:4" s="4" customFormat="1" ht="15" customHeight="1">
      <c r="A30" s="115"/>
      <c r="B30" s="137"/>
      <c r="C30" s="115" t="s">
        <v>41</v>
      </c>
      <c r="D30" s="8"/>
    </row>
    <row r="31" spans="1:4" s="4" customFormat="1" ht="15" customHeight="1">
      <c r="A31" s="115" t="s">
        <v>42</v>
      </c>
      <c r="B31" s="8">
        <f>B6+B15</f>
        <v>1637395367.05</v>
      </c>
      <c r="C31" s="115" t="s">
        <v>43</v>
      </c>
      <c r="D31" s="8">
        <f>SUM(D6:D30)</f>
        <v>1637395367.05</v>
      </c>
    </row>
    <row r="32" spans="1:4" s="4" customFormat="1" ht="15" customHeight="1">
      <c r="A32" s="115" t="s">
        <v>44</v>
      </c>
      <c r="B32" s="8"/>
      <c r="C32" s="115" t="s">
        <v>45</v>
      </c>
      <c r="D32" s="8"/>
    </row>
    <row r="33" spans="1:4" s="4" customFormat="1" ht="15" customHeight="1">
      <c r="A33" s="115" t="s">
        <v>46</v>
      </c>
      <c r="B33" s="8"/>
      <c r="C33" s="136"/>
      <c r="D33" s="137"/>
    </row>
    <row r="34" spans="1:4" s="4" customFormat="1" ht="15" customHeight="1">
      <c r="A34" s="115" t="s">
        <v>47</v>
      </c>
      <c r="B34" s="8"/>
      <c r="C34" s="115"/>
      <c r="D34" s="137"/>
    </row>
    <row r="35" spans="1:4" s="4" customFormat="1" ht="15" customHeight="1">
      <c r="A35" s="115" t="s">
        <v>48</v>
      </c>
      <c r="B35" s="8">
        <f>B31</f>
        <v>1637395367.05</v>
      </c>
      <c r="C35" s="115" t="s">
        <v>49</v>
      </c>
      <c r="D35" s="8">
        <f>D31</f>
        <v>1637395367.05</v>
      </c>
    </row>
    <row r="36" spans="1:3" s="4" customFormat="1" ht="15" customHeight="1">
      <c r="A36" s="113"/>
      <c r="C36" s="113"/>
    </row>
  </sheetData>
  <sheetProtection formatCells="0" formatColumns="0" formatRows="0" insertColumns="0" insertRows="0" insertHyperlinks="0" deleteColumns="0" deleteRows="0" sort="0" autoFilter="0" pivotTables="0"/>
  <mergeCells count="5">
    <mergeCell ref="A1:D1"/>
    <mergeCell ref="A2:D2"/>
    <mergeCell ref="A3:D3"/>
    <mergeCell ref="A4:B4"/>
    <mergeCell ref="C4:D4"/>
  </mergeCells>
  <printOptions horizontalCentered="1"/>
  <pageMargins left="0" right="0" top="0.7874015748031494" bottom="0.7874015748031494" header="0.5" footer="0.5"/>
  <pageSetup fitToHeight="1" fitToWidth="1" horizontalDpi="300" verticalDpi="300" orientation="landscape" paperSize="9" scale="93"/>
</worksheet>
</file>

<file path=xl/worksheets/sheet10.xml><?xml version="1.0" encoding="utf-8"?>
<worksheet xmlns="http://schemas.openxmlformats.org/spreadsheetml/2006/main" xmlns:r="http://schemas.openxmlformats.org/officeDocument/2006/relationships">
  <dimension ref="A1:IV8"/>
  <sheetViews>
    <sheetView showGridLines="0" workbookViewId="0" topLeftCell="A1">
      <selection activeCell="B5" sqref="B1:D16384"/>
    </sheetView>
  </sheetViews>
  <sheetFormatPr defaultColWidth="9.140625" defaultRowHeight="12.75" customHeight="1"/>
  <cols>
    <col min="1" max="1" width="27.421875" style="4" customWidth="1"/>
    <col min="2" max="2" width="22.8515625" style="4" bestFit="1" customWidth="1"/>
    <col min="3" max="3" width="49.57421875" style="4" bestFit="1" customWidth="1"/>
    <col min="4" max="4" width="28.00390625" style="4" bestFit="1" customWidth="1"/>
    <col min="5" max="5" width="27.421875" style="4" customWidth="1"/>
    <col min="6" max="6" width="19.7109375" style="4" bestFit="1" customWidth="1"/>
    <col min="7" max="79" width="9.140625" style="4" hidden="1" customWidth="1"/>
    <col min="80" max="80" width="19.7109375" style="4" bestFit="1" customWidth="1"/>
    <col min="81" max="82" width="9.140625" style="4" hidden="1" customWidth="1"/>
    <col min="83" max="83" width="8.8515625" style="4" hidden="1" customWidth="1"/>
    <col min="84" max="84" width="16.421875" style="4" customWidth="1"/>
    <col min="85" max="87" width="9.140625" style="4" hidden="1" customWidth="1"/>
    <col min="88" max="88" width="19.7109375" style="4" bestFit="1" customWidth="1"/>
    <col min="89" max="114" width="9.140625" style="4" hidden="1" customWidth="1"/>
    <col min="115" max="16384" width="9.140625" style="4" customWidth="1"/>
  </cols>
  <sheetData>
    <row r="1" spans="1:256" ht="15" customHeight="1">
      <c r="A1" s="144" t="s">
        <v>282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8.75" customHeight="1">
      <c r="A2" s="139" t="s">
        <v>283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15" customHeight="1">
      <c r="A3" s="147" t="s">
        <v>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114" ht="15" customHeight="1">
      <c r="A4" s="142" t="s">
        <v>52</v>
      </c>
      <c r="B4" s="142" t="s">
        <v>157</v>
      </c>
      <c r="C4" s="142"/>
      <c r="D4" s="142"/>
      <c r="E4" s="142" t="s">
        <v>260</v>
      </c>
      <c r="F4" s="142" t="s">
        <v>53</v>
      </c>
      <c r="G4" s="142" t="s">
        <v>164</v>
      </c>
      <c r="H4" s="142"/>
      <c r="I4" s="142"/>
      <c r="J4" s="142"/>
      <c r="K4" s="142"/>
      <c r="L4" s="142"/>
      <c r="M4" s="142"/>
      <c r="N4" s="142"/>
      <c r="O4" s="142"/>
      <c r="P4" s="142"/>
      <c r="Q4" s="142"/>
      <c r="R4" s="142"/>
      <c r="S4" s="142"/>
      <c r="T4" s="142"/>
      <c r="U4" s="142" t="s">
        <v>165</v>
      </c>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t="s">
        <v>166</v>
      </c>
      <c r="AX4" s="142"/>
      <c r="AY4" s="142"/>
      <c r="AZ4" s="142"/>
      <c r="BA4" s="142"/>
      <c r="BB4" s="142"/>
      <c r="BC4" s="142"/>
      <c r="BD4" s="142"/>
      <c r="BE4" s="142"/>
      <c r="BF4" s="142"/>
      <c r="BG4" s="142"/>
      <c r="BH4" s="142"/>
      <c r="BI4" s="142"/>
      <c r="BJ4" s="142" t="s">
        <v>167</v>
      </c>
      <c r="BK4" s="142"/>
      <c r="BL4" s="142"/>
      <c r="BM4" s="142"/>
      <c r="BN4" s="142"/>
      <c r="BO4" s="142" t="s">
        <v>168</v>
      </c>
      <c r="BP4" s="142"/>
      <c r="BQ4" s="142"/>
      <c r="BR4" s="142"/>
      <c r="BS4" s="142"/>
      <c r="BT4" s="142"/>
      <c r="BU4" s="142"/>
      <c r="BV4" s="142"/>
      <c r="BW4" s="142"/>
      <c r="BX4" s="142"/>
      <c r="BY4" s="142"/>
      <c r="BZ4" s="142"/>
      <c r="CA4" s="142"/>
      <c r="CB4" s="142" t="s">
        <v>169</v>
      </c>
      <c r="CC4" s="142"/>
      <c r="CD4" s="142"/>
      <c r="CE4" s="142"/>
      <c r="CF4" s="142"/>
      <c r="CG4" s="142"/>
      <c r="CH4" s="142"/>
      <c r="CI4" s="142"/>
      <c r="CJ4" s="142"/>
      <c r="CK4" s="142"/>
      <c r="CL4" s="142"/>
      <c r="CM4" s="142"/>
      <c r="CN4" s="142"/>
      <c r="CO4" s="142"/>
      <c r="CP4" s="142"/>
      <c r="CQ4" s="142"/>
      <c r="CR4" s="142"/>
      <c r="CS4" s="142" t="s">
        <v>170</v>
      </c>
      <c r="CT4" s="142"/>
      <c r="CU4" s="142"/>
      <c r="CV4" s="142" t="s">
        <v>171</v>
      </c>
      <c r="CW4" s="142"/>
      <c r="CX4" s="142"/>
      <c r="CY4" s="142"/>
      <c r="CZ4" s="142"/>
      <c r="DA4" s="142"/>
      <c r="DB4" s="150" t="s">
        <v>172</v>
      </c>
      <c r="DC4" s="155"/>
      <c r="DD4" s="155"/>
      <c r="DE4" s="154"/>
      <c r="DF4" s="142" t="s">
        <v>81</v>
      </c>
      <c r="DG4" s="142"/>
      <c r="DH4" s="142"/>
      <c r="DI4" s="142"/>
      <c r="DJ4" s="142"/>
    </row>
    <row r="5" spans="1:114" ht="48.75" customHeight="1">
      <c r="A5" s="142" t="s">
        <v>52</v>
      </c>
      <c r="B5" s="9" t="s">
        <v>89</v>
      </c>
      <c r="C5" s="9" t="s">
        <v>90</v>
      </c>
      <c r="D5" s="9" t="s">
        <v>91</v>
      </c>
      <c r="E5" s="142" t="s">
        <v>260</v>
      </c>
      <c r="F5" s="142" t="s">
        <v>53</v>
      </c>
      <c r="G5" s="9" t="s">
        <v>158</v>
      </c>
      <c r="H5" s="9" t="s">
        <v>173</v>
      </c>
      <c r="I5" s="9" t="s">
        <v>174</v>
      </c>
      <c r="J5" s="9" t="s">
        <v>175</v>
      </c>
      <c r="K5" s="9" t="s">
        <v>176</v>
      </c>
      <c r="L5" s="9" t="s">
        <v>177</v>
      </c>
      <c r="M5" s="9" t="s">
        <v>178</v>
      </c>
      <c r="N5" s="9" t="s">
        <v>179</v>
      </c>
      <c r="O5" s="9" t="s">
        <v>180</v>
      </c>
      <c r="P5" s="9" t="s">
        <v>181</v>
      </c>
      <c r="Q5" s="9" t="s">
        <v>182</v>
      </c>
      <c r="R5" s="9" t="s">
        <v>183</v>
      </c>
      <c r="S5" s="9" t="s">
        <v>184</v>
      </c>
      <c r="T5" s="9" t="s">
        <v>185</v>
      </c>
      <c r="U5" s="9" t="s">
        <v>158</v>
      </c>
      <c r="V5" s="9" t="s">
        <v>186</v>
      </c>
      <c r="W5" s="9" t="s">
        <v>187</v>
      </c>
      <c r="X5" s="9" t="s">
        <v>188</v>
      </c>
      <c r="Y5" s="9" t="s">
        <v>189</v>
      </c>
      <c r="Z5" s="9" t="s">
        <v>190</v>
      </c>
      <c r="AA5" s="9" t="s">
        <v>191</v>
      </c>
      <c r="AB5" s="9" t="s">
        <v>192</v>
      </c>
      <c r="AC5" s="9" t="s">
        <v>193</v>
      </c>
      <c r="AD5" s="9" t="s">
        <v>194</v>
      </c>
      <c r="AE5" s="9" t="s">
        <v>195</v>
      </c>
      <c r="AF5" s="9" t="s">
        <v>196</v>
      </c>
      <c r="AG5" s="9" t="s">
        <v>197</v>
      </c>
      <c r="AH5" s="9" t="s">
        <v>198</v>
      </c>
      <c r="AI5" s="9" t="s">
        <v>199</v>
      </c>
      <c r="AJ5" s="9" t="s">
        <v>200</v>
      </c>
      <c r="AK5" s="9" t="s">
        <v>201</v>
      </c>
      <c r="AL5" s="9" t="s">
        <v>202</v>
      </c>
      <c r="AM5" s="9" t="s">
        <v>203</v>
      </c>
      <c r="AN5" s="9" t="s">
        <v>204</v>
      </c>
      <c r="AO5" s="9" t="s">
        <v>205</v>
      </c>
      <c r="AP5" s="9" t="s">
        <v>206</v>
      </c>
      <c r="AQ5" s="9" t="s">
        <v>207</v>
      </c>
      <c r="AR5" s="9" t="s">
        <v>208</v>
      </c>
      <c r="AS5" s="9" t="s">
        <v>209</v>
      </c>
      <c r="AT5" s="9" t="s">
        <v>210</v>
      </c>
      <c r="AU5" s="9" t="s">
        <v>211</v>
      </c>
      <c r="AV5" s="9" t="s">
        <v>212</v>
      </c>
      <c r="AW5" s="9" t="s">
        <v>158</v>
      </c>
      <c r="AX5" s="9" t="s">
        <v>213</v>
      </c>
      <c r="AY5" s="9" t="s">
        <v>214</v>
      </c>
      <c r="AZ5" s="9" t="s">
        <v>215</v>
      </c>
      <c r="BA5" s="9" t="s">
        <v>216</v>
      </c>
      <c r="BB5" s="9" t="s">
        <v>217</v>
      </c>
      <c r="BC5" s="9" t="s">
        <v>218</v>
      </c>
      <c r="BD5" s="9" t="s">
        <v>219</v>
      </c>
      <c r="BE5" s="9" t="s">
        <v>220</v>
      </c>
      <c r="BF5" s="9" t="s">
        <v>221</v>
      </c>
      <c r="BG5" s="9" t="s">
        <v>222</v>
      </c>
      <c r="BH5" s="9" t="s">
        <v>223</v>
      </c>
      <c r="BI5" s="9" t="s">
        <v>224</v>
      </c>
      <c r="BJ5" s="9" t="s">
        <v>158</v>
      </c>
      <c r="BK5" s="9" t="s">
        <v>225</v>
      </c>
      <c r="BL5" s="9" t="s">
        <v>226</v>
      </c>
      <c r="BM5" s="9" t="s">
        <v>227</v>
      </c>
      <c r="BN5" s="9" t="s">
        <v>228</v>
      </c>
      <c r="BO5" s="9" t="s">
        <v>158</v>
      </c>
      <c r="BP5" s="9" t="s">
        <v>229</v>
      </c>
      <c r="BQ5" s="9" t="s">
        <v>230</v>
      </c>
      <c r="BR5" s="9" t="s">
        <v>231</v>
      </c>
      <c r="BS5" s="9" t="s">
        <v>232</v>
      </c>
      <c r="BT5" s="9" t="s">
        <v>233</v>
      </c>
      <c r="BU5" s="9" t="s">
        <v>234</v>
      </c>
      <c r="BV5" s="9" t="s">
        <v>235</v>
      </c>
      <c r="BW5" s="9" t="s">
        <v>236</v>
      </c>
      <c r="BX5" s="9" t="s">
        <v>237</v>
      </c>
      <c r="BY5" s="9" t="s">
        <v>238</v>
      </c>
      <c r="BZ5" s="9" t="s">
        <v>239</v>
      </c>
      <c r="CA5" s="9" t="s">
        <v>240</v>
      </c>
      <c r="CB5" s="9" t="s">
        <v>158</v>
      </c>
      <c r="CC5" s="9" t="s">
        <v>229</v>
      </c>
      <c r="CD5" s="9" t="s">
        <v>230</v>
      </c>
      <c r="CE5" s="9" t="s">
        <v>231</v>
      </c>
      <c r="CF5" s="9" t="s">
        <v>232</v>
      </c>
      <c r="CG5" s="9" t="s">
        <v>233</v>
      </c>
      <c r="CH5" s="9" t="s">
        <v>234</v>
      </c>
      <c r="CI5" s="9" t="s">
        <v>235</v>
      </c>
      <c r="CJ5" s="9" t="s">
        <v>241</v>
      </c>
      <c r="CK5" s="9" t="s">
        <v>242</v>
      </c>
      <c r="CL5" s="9" t="s">
        <v>243</v>
      </c>
      <c r="CM5" s="9" t="s">
        <v>244</v>
      </c>
      <c r="CN5" s="9" t="s">
        <v>236</v>
      </c>
      <c r="CO5" s="9" t="s">
        <v>237</v>
      </c>
      <c r="CP5" s="9" t="s">
        <v>238</v>
      </c>
      <c r="CQ5" s="9" t="s">
        <v>239</v>
      </c>
      <c r="CR5" s="9" t="s">
        <v>245</v>
      </c>
      <c r="CS5" s="9" t="s">
        <v>158</v>
      </c>
      <c r="CT5" s="9" t="s">
        <v>246</v>
      </c>
      <c r="CU5" s="9" t="s">
        <v>247</v>
      </c>
      <c r="CV5" s="9" t="s">
        <v>158</v>
      </c>
      <c r="CW5" s="9" t="s">
        <v>246</v>
      </c>
      <c r="CX5" s="9" t="s">
        <v>248</v>
      </c>
      <c r="CY5" s="9" t="s">
        <v>249</v>
      </c>
      <c r="CZ5" s="9" t="s">
        <v>250</v>
      </c>
      <c r="DA5" s="9" t="s">
        <v>247</v>
      </c>
      <c r="DB5" s="9" t="s">
        <v>158</v>
      </c>
      <c r="DC5" s="9" t="s">
        <v>251</v>
      </c>
      <c r="DD5" s="9" t="s">
        <v>252</v>
      </c>
      <c r="DE5" s="9" t="s">
        <v>253</v>
      </c>
      <c r="DF5" s="9" t="s">
        <v>158</v>
      </c>
      <c r="DG5" s="9" t="s">
        <v>254</v>
      </c>
      <c r="DH5" s="9" t="s">
        <v>255</v>
      </c>
      <c r="DI5" s="9" t="s">
        <v>256</v>
      </c>
      <c r="DJ5" s="9" t="s">
        <v>81</v>
      </c>
    </row>
    <row r="6" spans="1:114" ht="30" customHeight="1">
      <c r="A6" s="60" t="s">
        <v>53</v>
      </c>
      <c r="B6" s="60" t="s">
        <v>103</v>
      </c>
      <c r="C6" s="60" t="s">
        <v>103</v>
      </c>
      <c r="D6" s="60" t="s">
        <v>103</v>
      </c>
      <c r="E6" s="60" t="s">
        <v>103</v>
      </c>
      <c r="F6" s="64">
        <v>1175632700</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v>1175632700</v>
      </c>
      <c r="CC6" s="64"/>
      <c r="CD6" s="64"/>
      <c r="CE6" s="64"/>
      <c r="CF6" s="64">
        <v>171400800</v>
      </c>
      <c r="CG6" s="64"/>
      <c r="CH6" s="64"/>
      <c r="CI6" s="64"/>
      <c r="CJ6" s="64">
        <v>1004231900</v>
      </c>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row>
    <row r="7" spans="1:114" ht="30" customHeight="1">
      <c r="A7" s="60" t="s">
        <v>71</v>
      </c>
      <c r="B7" s="65" t="s">
        <v>133</v>
      </c>
      <c r="C7" s="65" t="s">
        <v>136</v>
      </c>
      <c r="D7" s="65" t="s">
        <v>137</v>
      </c>
      <c r="E7" s="60" t="s">
        <v>284</v>
      </c>
      <c r="F7" s="64">
        <v>1004231900</v>
      </c>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v>1004231900</v>
      </c>
      <c r="CC7" s="64"/>
      <c r="CD7" s="64"/>
      <c r="CE7" s="64"/>
      <c r="CF7" s="64"/>
      <c r="CG7" s="64"/>
      <c r="CH7" s="64"/>
      <c r="CI7" s="64"/>
      <c r="CJ7" s="64">
        <v>1004231900</v>
      </c>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row>
    <row r="8" spans="1:114" ht="30" customHeight="1">
      <c r="A8" s="60" t="s">
        <v>71</v>
      </c>
      <c r="B8" s="65" t="s">
        <v>133</v>
      </c>
      <c r="C8" s="65" t="s">
        <v>136</v>
      </c>
      <c r="D8" s="65" t="s">
        <v>138</v>
      </c>
      <c r="E8" s="60" t="s">
        <v>285</v>
      </c>
      <c r="F8" s="64">
        <v>171400800</v>
      </c>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v>171400800</v>
      </c>
      <c r="CC8" s="64"/>
      <c r="CD8" s="64"/>
      <c r="CE8" s="64"/>
      <c r="CF8" s="64">
        <v>171400800</v>
      </c>
      <c r="CG8" s="64"/>
      <c r="CH8" s="64"/>
      <c r="CI8" s="64"/>
      <c r="CJ8" s="64"/>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row>
  </sheetData>
  <sheetProtection formatCells="0" formatColumns="0" formatRows="0" insertColumns="0" insertRows="0" insertHyperlinks="0" deleteColumns="0" deleteRows="0" sort="0" autoFilter="0" pivotTables="0"/>
  <mergeCells count="20">
    <mergeCell ref="CS4:CU4"/>
    <mergeCell ref="CV4:DA4"/>
    <mergeCell ref="DB4:DE4"/>
    <mergeCell ref="DF4:DJ4"/>
    <mergeCell ref="A4:A5"/>
    <mergeCell ref="E4:E5"/>
    <mergeCell ref="F4:F5"/>
    <mergeCell ref="A1:DJ1"/>
    <mergeCell ref="A2:DJ2"/>
    <mergeCell ref="A3:DJ3"/>
    <mergeCell ref="B4:D4"/>
    <mergeCell ref="G4:T4"/>
    <mergeCell ref="U4:AV4"/>
    <mergeCell ref="AW4:BI4"/>
    <mergeCell ref="BJ4:BN4"/>
    <mergeCell ref="BO4:CA4"/>
    <mergeCell ref="CB4:CR4"/>
  </mergeCells>
  <printOptions horizontalCentered="1"/>
  <pageMargins left="0" right="0" top="0" bottom="0"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7"/>
  <sheetViews>
    <sheetView showGridLines="0" workbookViewId="0" topLeftCell="A1">
      <selection activeCell="A7" sqref="A7"/>
    </sheetView>
  </sheetViews>
  <sheetFormatPr defaultColWidth="8.7109375" defaultRowHeight="12.75" customHeight="1"/>
  <cols>
    <col min="1" max="1" width="28.57421875" style="4" customWidth="1"/>
    <col min="2" max="4" width="5.00390625" style="4" customWidth="1"/>
    <col min="5" max="10" width="13.57421875" style="4" customWidth="1"/>
    <col min="11" max="11" width="9.140625" style="4" customWidth="1"/>
  </cols>
  <sheetData>
    <row r="1" spans="1:10" s="4" customFormat="1" ht="15" customHeight="1">
      <c r="A1" s="144" t="s">
        <v>286</v>
      </c>
      <c r="B1" s="144"/>
      <c r="C1" s="144"/>
      <c r="D1" s="144"/>
      <c r="E1" s="144"/>
      <c r="F1" s="144"/>
      <c r="G1" s="144"/>
      <c r="H1" s="144"/>
      <c r="I1" s="144"/>
      <c r="J1" s="144"/>
    </row>
    <row r="2" spans="1:10" s="4" customFormat="1" ht="18.75" customHeight="1">
      <c r="A2" s="158" t="s">
        <v>287</v>
      </c>
      <c r="B2" s="158"/>
      <c r="C2" s="158"/>
      <c r="D2" s="158"/>
      <c r="E2" s="158"/>
      <c r="F2" s="158"/>
      <c r="G2" s="158"/>
      <c r="H2" s="158"/>
      <c r="I2" s="158"/>
      <c r="J2" s="158"/>
    </row>
    <row r="3" spans="1:10" s="4" customFormat="1" ht="15" customHeight="1">
      <c r="A3" s="159" t="s">
        <v>2</v>
      </c>
      <c r="B3" s="159"/>
      <c r="C3" s="159"/>
      <c r="D3" s="159"/>
      <c r="E3" s="159"/>
      <c r="F3" s="159"/>
      <c r="G3" s="159"/>
      <c r="H3" s="159"/>
      <c r="I3" s="159"/>
      <c r="J3" s="159"/>
    </row>
    <row r="4" spans="1:10" s="4" customFormat="1" ht="26.25" customHeight="1">
      <c r="A4" s="160" t="s">
        <v>52</v>
      </c>
      <c r="B4" s="160" t="s">
        <v>157</v>
      </c>
      <c r="C4" s="160"/>
      <c r="D4" s="160"/>
      <c r="E4" s="160" t="s">
        <v>53</v>
      </c>
      <c r="F4" s="160" t="s">
        <v>94</v>
      </c>
      <c r="G4" s="160"/>
      <c r="H4" s="160"/>
      <c r="I4" s="160" t="s">
        <v>95</v>
      </c>
      <c r="J4" s="160"/>
    </row>
    <row r="5" spans="1:10" s="4" customFormat="1" ht="45" customHeight="1">
      <c r="A5" s="160" t="s">
        <v>64</v>
      </c>
      <c r="B5" s="14" t="s">
        <v>89</v>
      </c>
      <c r="C5" s="14" t="s">
        <v>90</v>
      </c>
      <c r="D5" s="14" t="s">
        <v>91</v>
      </c>
      <c r="E5" s="160" t="s">
        <v>53</v>
      </c>
      <c r="F5" s="14" t="s">
        <v>158</v>
      </c>
      <c r="G5" s="14" t="s">
        <v>159</v>
      </c>
      <c r="H5" s="14" t="s">
        <v>160</v>
      </c>
      <c r="I5" s="14" t="s">
        <v>158</v>
      </c>
      <c r="J5" s="14" t="s">
        <v>161</v>
      </c>
    </row>
    <row r="6" spans="1:10" s="4" customFormat="1" ht="30" customHeight="1">
      <c r="A6" s="25" t="s">
        <v>71</v>
      </c>
      <c r="B6" s="25"/>
      <c r="C6" s="25"/>
      <c r="D6" s="25"/>
      <c r="E6" s="16"/>
      <c r="F6" s="16"/>
      <c r="G6" s="16"/>
      <c r="H6" s="16"/>
      <c r="I6" s="16"/>
      <c r="J6" s="16"/>
    </row>
    <row r="7" ht="12.75" customHeight="1">
      <c r="A7" s="17" t="s">
        <v>288</v>
      </c>
    </row>
  </sheetData>
  <sheetProtection formatCells="0" formatColumns="0" formatRows="0" insertColumns="0" insertRows="0" insertHyperlinks="0" deleteColumns="0" deleteRows="0" sort="0" autoFilter="0" pivotTables="0"/>
  <mergeCells count="10">
    <mergeCell ref="A1:J1"/>
    <mergeCell ref="A2:J2"/>
    <mergeCell ref="A3:J3"/>
    <mergeCell ref="B4:D4"/>
    <mergeCell ref="F4:H4"/>
    <mergeCell ref="I4:J4"/>
    <mergeCell ref="A4:A5"/>
    <mergeCell ref="E4:E5"/>
  </mergeCells>
  <printOptions horizontalCentered="1"/>
  <pageMargins left="0" right="0" top="0.7874015748031494" bottom="0.7874015748031494" header="0.5" footer="0.5"/>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IV7"/>
  <sheetViews>
    <sheetView workbookViewId="0" topLeftCell="A1">
      <selection activeCell="A7" sqref="A7"/>
    </sheetView>
  </sheetViews>
  <sheetFormatPr defaultColWidth="9.140625" defaultRowHeight="12.75" customHeight="1"/>
  <cols>
    <col min="1" max="1" width="33.7109375" style="4" customWidth="1"/>
    <col min="2" max="4" width="5.00390625" style="4" customWidth="1"/>
    <col min="5" max="5" width="19.8515625" style="4" customWidth="1"/>
    <col min="6" max="7" width="11.421875" style="4" customWidth="1"/>
    <col min="8" max="20" width="12.00390625" style="4" customWidth="1"/>
    <col min="21" max="114" width="14.28125" style="4" hidden="1" customWidth="1"/>
    <col min="115" max="16384" width="9.140625" style="4" customWidth="1"/>
  </cols>
  <sheetData>
    <row r="1" spans="1:256" ht="15" customHeight="1">
      <c r="A1" s="144" t="s">
        <v>289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8.75" customHeight="1">
      <c r="A2" s="139" t="s">
        <v>290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row>
    <row r="3" spans="1:256" ht="15" customHeight="1">
      <c r="A3" s="147" t="s">
        <v>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114" ht="15" customHeight="1">
      <c r="A4" s="142" t="s">
        <v>52</v>
      </c>
      <c r="B4" s="142" t="s">
        <v>157</v>
      </c>
      <c r="C4" s="142"/>
      <c r="D4" s="142"/>
      <c r="E4" s="142" t="s">
        <v>260</v>
      </c>
      <c r="F4" s="142" t="s">
        <v>53</v>
      </c>
      <c r="G4" s="142" t="s">
        <v>164</v>
      </c>
      <c r="H4" s="142"/>
      <c r="I4" s="142"/>
      <c r="J4" s="142"/>
      <c r="K4" s="142"/>
      <c r="L4" s="142"/>
      <c r="M4" s="142"/>
      <c r="N4" s="142"/>
      <c r="O4" s="142"/>
      <c r="P4" s="142"/>
      <c r="Q4" s="142"/>
      <c r="R4" s="142"/>
      <c r="S4" s="142"/>
      <c r="T4" s="142"/>
      <c r="U4" s="142" t="s">
        <v>165</v>
      </c>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t="s">
        <v>166</v>
      </c>
      <c r="AX4" s="142"/>
      <c r="AY4" s="142"/>
      <c r="AZ4" s="142"/>
      <c r="BA4" s="142"/>
      <c r="BB4" s="142"/>
      <c r="BC4" s="142"/>
      <c r="BD4" s="142"/>
      <c r="BE4" s="142"/>
      <c r="BF4" s="142"/>
      <c r="BG4" s="142"/>
      <c r="BH4" s="142"/>
      <c r="BI4" s="142"/>
      <c r="BJ4" s="142" t="s">
        <v>167</v>
      </c>
      <c r="BK4" s="142"/>
      <c r="BL4" s="142"/>
      <c r="BM4" s="142"/>
      <c r="BN4" s="142"/>
      <c r="BO4" s="142" t="s">
        <v>168</v>
      </c>
      <c r="BP4" s="142"/>
      <c r="BQ4" s="142"/>
      <c r="BR4" s="142"/>
      <c r="BS4" s="142"/>
      <c r="BT4" s="142"/>
      <c r="BU4" s="142"/>
      <c r="BV4" s="142"/>
      <c r="BW4" s="142"/>
      <c r="BX4" s="142"/>
      <c r="BY4" s="142"/>
      <c r="BZ4" s="142"/>
      <c r="CA4" s="142"/>
      <c r="CB4" s="142" t="s">
        <v>169</v>
      </c>
      <c r="CC4" s="142"/>
      <c r="CD4" s="142"/>
      <c r="CE4" s="142"/>
      <c r="CF4" s="142"/>
      <c r="CG4" s="142"/>
      <c r="CH4" s="142"/>
      <c r="CI4" s="142"/>
      <c r="CJ4" s="142"/>
      <c r="CK4" s="142"/>
      <c r="CL4" s="142"/>
      <c r="CM4" s="142"/>
      <c r="CN4" s="142"/>
      <c r="CO4" s="142"/>
      <c r="CP4" s="142"/>
      <c r="CQ4" s="142"/>
      <c r="CR4" s="142"/>
      <c r="CS4" s="142" t="s">
        <v>170</v>
      </c>
      <c r="CT4" s="142"/>
      <c r="CU4" s="142"/>
      <c r="CV4" s="142" t="s">
        <v>171</v>
      </c>
      <c r="CW4" s="142"/>
      <c r="CX4" s="142"/>
      <c r="CY4" s="142"/>
      <c r="CZ4" s="142"/>
      <c r="DA4" s="142"/>
      <c r="DB4" s="150" t="s">
        <v>172</v>
      </c>
      <c r="DC4" s="155"/>
      <c r="DD4" s="155"/>
      <c r="DE4" s="154"/>
      <c r="DF4" s="142" t="s">
        <v>81</v>
      </c>
      <c r="DG4" s="142"/>
      <c r="DH4" s="142"/>
      <c r="DI4" s="142"/>
      <c r="DJ4" s="142"/>
    </row>
    <row r="5" spans="1:114" ht="57" customHeight="1">
      <c r="A5" s="142" t="s">
        <v>52</v>
      </c>
      <c r="B5" s="9" t="s">
        <v>89</v>
      </c>
      <c r="C5" s="9" t="s">
        <v>90</v>
      </c>
      <c r="D5" s="9" t="s">
        <v>91</v>
      </c>
      <c r="E5" s="142" t="s">
        <v>260</v>
      </c>
      <c r="F5" s="142" t="s">
        <v>53</v>
      </c>
      <c r="G5" s="9" t="s">
        <v>158</v>
      </c>
      <c r="H5" s="9" t="s">
        <v>173</v>
      </c>
      <c r="I5" s="9" t="s">
        <v>174</v>
      </c>
      <c r="J5" s="9" t="s">
        <v>175</v>
      </c>
      <c r="K5" s="9" t="s">
        <v>176</v>
      </c>
      <c r="L5" s="9" t="s">
        <v>177</v>
      </c>
      <c r="M5" s="9" t="s">
        <v>178</v>
      </c>
      <c r="N5" s="9" t="s">
        <v>179</v>
      </c>
      <c r="O5" s="9" t="s">
        <v>180</v>
      </c>
      <c r="P5" s="9" t="s">
        <v>181</v>
      </c>
      <c r="Q5" s="9" t="s">
        <v>182</v>
      </c>
      <c r="R5" s="9" t="s">
        <v>183</v>
      </c>
      <c r="S5" s="9" t="s">
        <v>184</v>
      </c>
      <c r="T5" s="9" t="s">
        <v>185</v>
      </c>
      <c r="U5" s="9" t="s">
        <v>158</v>
      </c>
      <c r="V5" s="9" t="s">
        <v>186</v>
      </c>
      <c r="W5" s="9" t="s">
        <v>187</v>
      </c>
      <c r="X5" s="9" t="s">
        <v>188</v>
      </c>
      <c r="Y5" s="9" t="s">
        <v>189</v>
      </c>
      <c r="Z5" s="9" t="s">
        <v>190</v>
      </c>
      <c r="AA5" s="9" t="s">
        <v>191</v>
      </c>
      <c r="AB5" s="9" t="s">
        <v>192</v>
      </c>
      <c r="AC5" s="9" t="s">
        <v>193</v>
      </c>
      <c r="AD5" s="9" t="s">
        <v>194</v>
      </c>
      <c r="AE5" s="9" t="s">
        <v>195</v>
      </c>
      <c r="AF5" s="9" t="s">
        <v>196</v>
      </c>
      <c r="AG5" s="9" t="s">
        <v>197</v>
      </c>
      <c r="AH5" s="9" t="s">
        <v>198</v>
      </c>
      <c r="AI5" s="9" t="s">
        <v>199</v>
      </c>
      <c r="AJ5" s="9" t="s">
        <v>200</v>
      </c>
      <c r="AK5" s="9" t="s">
        <v>201</v>
      </c>
      <c r="AL5" s="9" t="s">
        <v>202</v>
      </c>
      <c r="AM5" s="9" t="s">
        <v>203</v>
      </c>
      <c r="AN5" s="9" t="s">
        <v>204</v>
      </c>
      <c r="AO5" s="9" t="s">
        <v>205</v>
      </c>
      <c r="AP5" s="9" t="s">
        <v>206</v>
      </c>
      <c r="AQ5" s="9" t="s">
        <v>207</v>
      </c>
      <c r="AR5" s="9" t="s">
        <v>208</v>
      </c>
      <c r="AS5" s="9" t="s">
        <v>209</v>
      </c>
      <c r="AT5" s="9" t="s">
        <v>210</v>
      </c>
      <c r="AU5" s="9" t="s">
        <v>211</v>
      </c>
      <c r="AV5" s="9" t="s">
        <v>212</v>
      </c>
      <c r="AW5" s="9" t="s">
        <v>158</v>
      </c>
      <c r="AX5" s="9" t="s">
        <v>213</v>
      </c>
      <c r="AY5" s="9" t="s">
        <v>214</v>
      </c>
      <c r="AZ5" s="9" t="s">
        <v>215</v>
      </c>
      <c r="BA5" s="9" t="s">
        <v>216</v>
      </c>
      <c r="BB5" s="9" t="s">
        <v>217</v>
      </c>
      <c r="BC5" s="9" t="s">
        <v>218</v>
      </c>
      <c r="BD5" s="9" t="s">
        <v>219</v>
      </c>
      <c r="BE5" s="9" t="s">
        <v>220</v>
      </c>
      <c r="BF5" s="9" t="s">
        <v>221</v>
      </c>
      <c r="BG5" s="9" t="s">
        <v>222</v>
      </c>
      <c r="BH5" s="9" t="s">
        <v>223</v>
      </c>
      <c r="BI5" s="9" t="s">
        <v>224</v>
      </c>
      <c r="BJ5" s="9" t="s">
        <v>158</v>
      </c>
      <c r="BK5" s="9" t="s">
        <v>225</v>
      </c>
      <c r="BL5" s="9" t="s">
        <v>226</v>
      </c>
      <c r="BM5" s="9" t="s">
        <v>227</v>
      </c>
      <c r="BN5" s="9" t="s">
        <v>228</v>
      </c>
      <c r="BO5" s="9" t="s">
        <v>158</v>
      </c>
      <c r="BP5" s="9" t="s">
        <v>229</v>
      </c>
      <c r="BQ5" s="9" t="s">
        <v>230</v>
      </c>
      <c r="BR5" s="9" t="s">
        <v>231</v>
      </c>
      <c r="BS5" s="9" t="s">
        <v>232</v>
      </c>
      <c r="BT5" s="9" t="s">
        <v>233</v>
      </c>
      <c r="BU5" s="9" t="s">
        <v>234</v>
      </c>
      <c r="BV5" s="9" t="s">
        <v>235</v>
      </c>
      <c r="BW5" s="9" t="s">
        <v>236</v>
      </c>
      <c r="BX5" s="9" t="s">
        <v>237</v>
      </c>
      <c r="BY5" s="9" t="s">
        <v>238</v>
      </c>
      <c r="BZ5" s="9" t="s">
        <v>239</v>
      </c>
      <c r="CA5" s="9" t="s">
        <v>240</v>
      </c>
      <c r="CB5" s="9" t="s">
        <v>158</v>
      </c>
      <c r="CC5" s="9" t="s">
        <v>229</v>
      </c>
      <c r="CD5" s="9" t="s">
        <v>230</v>
      </c>
      <c r="CE5" s="9" t="s">
        <v>231</v>
      </c>
      <c r="CF5" s="9" t="s">
        <v>232</v>
      </c>
      <c r="CG5" s="9" t="s">
        <v>233</v>
      </c>
      <c r="CH5" s="9" t="s">
        <v>234</v>
      </c>
      <c r="CI5" s="9" t="s">
        <v>235</v>
      </c>
      <c r="CJ5" s="9" t="s">
        <v>241</v>
      </c>
      <c r="CK5" s="9" t="s">
        <v>242</v>
      </c>
      <c r="CL5" s="9" t="s">
        <v>243</v>
      </c>
      <c r="CM5" s="9" t="s">
        <v>244</v>
      </c>
      <c r="CN5" s="9" t="s">
        <v>236</v>
      </c>
      <c r="CO5" s="9" t="s">
        <v>237</v>
      </c>
      <c r="CP5" s="9" t="s">
        <v>238</v>
      </c>
      <c r="CQ5" s="9" t="s">
        <v>239</v>
      </c>
      <c r="CR5" s="9" t="s">
        <v>245</v>
      </c>
      <c r="CS5" s="9" t="s">
        <v>158</v>
      </c>
      <c r="CT5" s="9" t="s">
        <v>246</v>
      </c>
      <c r="CU5" s="9" t="s">
        <v>247</v>
      </c>
      <c r="CV5" s="9" t="s">
        <v>158</v>
      </c>
      <c r="CW5" s="9" t="s">
        <v>246</v>
      </c>
      <c r="CX5" s="9" t="s">
        <v>248</v>
      </c>
      <c r="CY5" s="9" t="s">
        <v>249</v>
      </c>
      <c r="CZ5" s="9" t="s">
        <v>250</v>
      </c>
      <c r="DA5" s="9" t="s">
        <v>247</v>
      </c>
      <c r="DB5" s="9" t="s">
        <v>158</v>
      </c>
      <c r="DC5" s="9" t="s">
        <v>251</v>
      </c>
      <c r="DD5" s="9" t="s">
        <v>252</v>
      </c>
      <c r="DE5" s="9" t="s">
        <v>253</v>
      </c>
      <c r="DF5" s="9" t="s">
        <v>158</v>
      </c>
      <c r="DG5" s="9" t="s">
        <v>254</v>
      </c>
      <c r="DH5" s="9" t="s">
        <v>255</v>
      </c>
      <c r="DI5" s="9" t="s">
        <v>256</v>
      </c>
      <c r="DJ5" s="9" t="s">
        <v>81</v>
      </c>
    </row>
    <row r="6" spans="1:114" s="13" customFormat="1" ht="30" customHeight="1">
      <c r="A6" s="60" t="s">
        <v>71</v>
      </c>
      <c r="B6" s="60"/>
      <c r="C6" s="60"/>
      <c r="D6" s="60"/>
      <c r="E6" s="60"/>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row>
    <row r="7" ht="12.75" customHeight="1">
      <c r="A7" s="17" t="s">
        <v>288</v>
      </c>
    </row>
  </sheetData>
  <sheetProtection/>
  <mergeCells count="17">
    <mergeCell ref="CS4:CU4"/>
    <mergeCell ref="CV4:DA4"/>
    <mergeCell ref="DB4:DE4"/>
    <mergeCell ref="DF4:DJ4"/>
    <mergeCell ref="A4:A5"/>
    <mergeCell ref="E4:E5"/>
    <mergeCell ref="F4:F5"/>
    <mergeCell ref="A1:DJ1"/>
    <mergeCell ref="A2:DJ2"/>
    <mergeCell ref="A3:DJ3"/>
    <mergeCell ref="B4:D4"/>
    <mergeCell ref="G4:T4"/>
    <mergeCell ref="U4:AV4"/>
    <mergeCell ref="AW4:BI4"/>
    <mergeCell ref="BJ4:BN4"/>
    <mergeCell ref="BO4:CA4"/>
    <mergeCell ref="CB4:CR4"/>
  </mergeCells>
  <printOptions/>
  <pageMargins left="0.7086614173228347" right="0.7086614173228347" top="0.7480314960629921" bottom="0.7480314960629921" header="0.31496062992125984" footer="0.31496062992125984"/>
  <pageSetup fitToHeight="0" fitToWidth="1" orientation="landscape" paperSize="9" scale="54"/>
</worksheet>
</file>

<file path=xl/worksheets/sheet13.xml><?xml version="1.0" encoding="utf-8"?>
<worksheet xmlns="http://schemas.openxmlformats.org/spreadsheetml/2006/main" xmlns:r="http://schemas.openxmlformats.org/officeDocument/2006/relationships">
  <sheetPr>
    <pageSetUpPr fitToPage="1"/>
  </sheetPr>
  <dimension ref="A1:CF12"/>
  <sheetViews>
    <sheetView workbookViewId="0" topLeftCell="A1">
      <selection activeCell="B5" sqref="B1:D16384"/>
    </sheetView>
  </sheetViews>
  <sheetFormatPr defaultColWidth="8.7109375" defaultRowHeight="12.75" customHeight="1"/>
  <cols>
    <col min="1" max="1" width="32.28125" style="4" customWidth="1"/>
    <col min="2" max="2" width="15.7109375" style="4" bestFit="1" customWidth="1"/>
    <col min="3" max="3" width="19.421875" style="4" bestFit="1" customWidth="1"/>
    <col min="4" max="4" width="22.28125" style="4" bestFit="1" customWidth="1"/>
    <col min="5" max="9" width="14.28125" style="4" customWidth="1"/>
    <col min="10" max="10" width="9.140625" style="4" hidden="1" customWidth="1"/>
    <col min="11" max="12" width="14.28125" style="4" customWidth="1"/>
    <col min="13" max="13" width="9.140625" style="4" customWidth="1"/>
    <col min="14" max="14" width="14.28125" style="4" customWidth="1"/>
    <col min="15" max="20" width="9.140625" style="4" hidden="1" customWidth="1"/>
    <col min="21" max="21" width="14.28125" style="4" customWidth="1"/>
    <col min="22" max="36" width="9.140625" style="4" hidden="1" customWidth="1"/>
    <col min="37" max="39" width="14.28125" style="4" hidden="1" customWidth="1"/>
    <col min="40" max="50" width="9.140625" style="4" hidden="1" customWidth="1"/>
    <col min="51" max="52" width="14.28125" style="4" customWidth="1"/>
    <col min="53" max="54" width="9.140625" style="4" customWidth="1"/>
    <col min="55" max="55" width="14.28125" style="4" customWidth="1"/>
    <col min="56" max="56" width="9.140625" style="4" customWidth="1"/>
    <col min="57" max="83" width="9.140625" style="4" hidden="1" customWidth="1"/>
    <col min="84" max="84" width="9.140625" style="4" customWidth="1"/>
  </cols>
  <sheetData>
    <row r="1" spans="1:83" s="4" customFormat="1" ht="14.25" customHeight="1">
      <c r="A1" s="171" t="s">
        <v>291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row>
    <row r="2" spans="1:83" s="4" customFormat="1" ht="18.75" customHeight="1">
      <c r="A2" s="172" t="s">
        <v>292</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row>
    <row r="3" spans="1:83" s="4" customFormat="1" ht="14.25" customHeight="1">
      <c r="A3" s="174" t="s">
        <v>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row>
    <row r="4" spans="1:83" s="12" customFormat="1" ht="15" customHeight="1">
      <c r="A4" s="175" t="s">
        <v>52</v>
      </c>
      <c r="B4" s="175" t="s">
        <v>157</v>
      </c>
      <c r="C4" s="175"/>
      <c r="D4" s="175"/>
      <c r="E4" s="175" t="s">
        <v>53</v>
      </c>
      <c r="F4" s="175" t="s">
        <v>293</v>
      </c>
      <c r="G4" s="175"/>
      <c r="H4" s="175"/>
      <c r="I4" s="175"/>
      <c r="J4" s="175"/>
      <c r="K4" s="175" t="s">
        <v>294</v>
      </c>
      <c r="L4" s="175"/>
      <c r="M4" s="175"/>
      <c r="N4" s="175"/>
      <c r="O4" s="175"/>
      <c r="P4" s="175"/>
      <c r="Q4" s="175"/>
      <c r="R4" s="175"/>
      <c r="S4" s="175"/>
      <c r="T4" s="175"/>
      <c r="U4" s="175"/>
      <c r="V4" s="175" t="s">
        <v>295</v>
      </c>
      <c r="W4" s="175"/>
      <c r="X4" s="175"/>
      <c r="Y4" s="175"/>
      <c r="Z4" s="175"/>
      <c r="AA4" s="175"/>
      <c r="AB4" s="175"/>
      <c r="AC4" s="175"/>
      <c r="AD4" s="175" t="s">
        <v>296</v>
      </c>
      <c r="AE4" s="175"/>
      <c r="AF4" s="175"/>
      <c r="AG4" s="175"/>
      <c r="AH4" s="175"/>
      <c r="AI4" s="175"/>
      <c r="AJ4" s="175"/>
      <c r="AK4" s="175" t="s">
        <v>297</v>
      </c>
      <c r="AL4" s="175"/>
      <c r="AM4" s="175"/>
      <c r="AN4" s="175"/>
      <c r="AO4" s="175" t="s">
        <v>298</v>
      </c>
      <c r="AP4" s="175"/>
      <c r="AQ4" s="175"/>
      <c r="AR4" s="175" t="s">
        <v>171</v>
      </c>
      <c r="AS4" s="175"/>
      <c r="AT4" s="175"/>
      <c r="AU4" s="175"/>
      <c r="AV4" s="175" t="s">
        <v>299</v>
      </c>
      <c r="AW4" s="175"/>
      <c r="AX4" s="175"/>
      <c r="AY4" s="175" t="s">
        <v>166</v>
      </c>
      <c r="AZ4" s="175"/>
      <c r="BA4" s="175"/>
      <c r="BB4" s="175"/>
      <c r="BC4" s="175"/>
      <c r="BD4" s="175"/>
      <c r="BE4" s="176" t="s">
        <v>172</v>
      </c>
      <c r="BF4" s="177"/>
      <c r="BG4" s="177"/>
      <c r="BH4" s="178"/>
      <c r="BI4" s="175" t="s">
        <v>167</v>
      </c>
      <c r="BJ4" s="175"/>
      <c r="BK4" s="175"/>
      <c r="BL4" s="175"/>
      <c r="BM4" s="175"/>
      <c r="BN4" s="175" t="s">
        <v>300</v>
      </c>
      <c r="BO4" s="175"/>
      <c r="BP4" s="175"/>
      <c r="BQ4" s="176" t="s">
        <v>301</v>
      </c>
      <c r="BR4" s="177"/>
      <c r="BS4" s="177"/>
      <c r="BT4" s="177"/>
      <c r="BU4" s="177"/>
      <c r="BV4" s="177"/>
      <c r="BW4" s="178"/>
      <c r="BX4" s="175" t="s">
        <v>302</v>
      </c>
      <c r="BY4" s="175"/>
      <c r="BZ4" s="175"/>
      <c r="CA4" s="175" t="s">
        <v>81</v>
      </c>
      <c r="CB4" s="175"/>
      <c r="CC4" s="175"/>
      <c r="CD4" s="175"/>
      <c r="CE4" s="175"/>
    </row>
    <row r="5" spans="1:83" s="12" customFormat="1" ht="48.75" customHeight="1">
      <c r="A5" s="160" t="s">
        <v>52</v>
      </c>
      <c r="B5" s="14" t="s">
        <v>89</v>
      </c>
      <c r="C5" s="14" t="s">
        <v>90</v>
      </c>
      <c r="D5" s="14" t="s">
        <v>91</v>
      </c>
      <c r="E5" s="160" t="s">
        <v>303</v>
      </c>
      <c r="F5" s="14" t="s">
        <v>158</v>
      </c>
      <c r="G5" s="14" t="s">
        <v>304</v>
      </c>
      <c r="H5" s="14" t="s">
        <v>305</v>
      </c>
      <c r="I5" s="14" t="s">
        <v>183</v>
      </c>
      <c r="J5" s="14" t="s">
        <v>185</v>
      </c>
      <c r="K5" s="14" t="s">
        <v>158</v>
      </c>
      <c r="L5" s="14" t="s">
        <v>306</v>
      </c>
      <c r="M5" s="14" t="s">
        <v>199</v>
      </c>
      <c r="N5" s="14" t="s">
        <v>200</v>
      </c>
      <c r="O5" s="14" t="s">
        <v>307</v>
      </c>
      <c r="P5" s="14" t="s">
        <v>206</v>
      </c>
      <c r="Q5" s="14" t="s">
        <v>201</v>
      </c>
      <c r="R5" s="14" t="s">
        <v>196</v>
      </c>
      <c r="S5" s="14" t="s">
        <v>209</v>
      </c>
      <c r="T5" s="14" t="s">
        <v>197</v>
      </c>
      <c r="U5" s="14" t="s">
        <v>212</v>
      </c>
      <c r="V5" s="14" t="s">
        <v>158</v>
      </c>
      <c r="W5" s="14" t="s">
        <v>308</v>
      </c>
      <c r="X5" s="14" t="s">
        <v>232</v>
      </c>
      <c r="Y5" s="14" t="s">
        <v>236</v>
      </c>
      <c r="Z5" s="14" t="s">
        <v>309</v>
      </c>
      <c r="AA5" s="14" t="s">
        <v>310</v>
      </c>
      <c r="AB5" s="14" t="s">
        <v>233</v>
      </c>
      <c r="AC5" s="14" t="s">
        <v>245</v>
      </c>
      <c r="AD5" s="14" t="s">
        <v>158</v>
      </c>
      <c r="AE5" s="14" t="s">
        <v>229</v>
      </c>
      <c r="AF5" s="14" t="s">
        <v>232</v>
      </c>
      <c r="AG5" s="14" t="s">
        <v>236</v>
      </c>
      <c r="AH5" s="14" t="s">
        <v>310</v>
      </c>
      <c r="AI5" s="14" t="s">
        <v>233</v>
      </c>
      <c r="AJ5" s="14" t="s">
        <v>245</v>
      </c>
      <c r="AK5" s="14" t="s">
        <v>158</v>
      </c>
      <c r="AL5" s="14" t="s">
        <v>164</v>
      </c>
      <c r="AM5" s="14" t="s">
        <v>165</v>
      </c>
      <c r="AN5" s="14" t="s">
        <v>311</v>
      </c>
      <c r="AO5" s="14" t="s">
        <v>158</v>
      </c>
      <c r="AP5" s="14" t="s">
        <v>312</v>
      </c>
      <c r="AQ5" s="14" t="s">
        <v>313</v>
      </c>
      <c r="AR5" s="14" t="s">
        <v>158</v>
      </c>
      <c r="AS5" s="14" t="s">
        <v>249</v>
      </c>
      <c r="AT5" s="14" t="s">
        <v>250</v>
      </c>
      <c r="AU5" s="14" t="s">
        <v>314</v>
      </c>
      <c r="AV5" s="14" t="s">
        <v>158</v>
      </c>
      <c r="AW5" s="14" t="s">
        <v>315</v>
      </c>
      <c r="AX5" s="14" t="s">
        <v>316</v>
      </c>
      <c r="AY5" s="14" t="s">
        <v>158</v>
      </c>
      <c r="AZ5" s="14" t="s">
        <v>317</v>
      </c>
      <c r="BA5" s="14" t="s">
        <v>220</v>
      </c>
      <c r="BB5" s="14" t="s">
        <v>222</v>
      </c>
      <c r="BC5" s="14" t="s">
        <v>318</v>
      </c>
      <c r="BD5" s="14" t="s">
        <v>319</v>
      </c>
      <c r="BE5" s="14" t="s">
        <v>158</v>
      </c>
      <c r="BF5" s="14" t="s">
        <v>251</v>
      </c>
      <c r="BG5" s="14" t="s">
        <v>252</v>
      </c>
      <c r="BH5" s="14" t="s">
        <v>253</v>
      </c>
      <c r="BI5" s="14" t="s">
        <v>158</v>
      </c>
      <c r="BJ5" s="14" t="s">
        <v>320</v>
      </c>
      <c r="BK5" s="14" t="s">
        <v>321</v>
      </c>
      <c r="BL5" s="14" t="s">
        <v>227</v>
      </c>
      <c r="BM5" s="14" t="s">
        <v>228</v>
      </c>
      <c r="BN5" s="14" t="s">
        <v>158</v>
      </c>
      <c r="BO5" s="14" t="s">
        <v>322</v>
      </c>
      <c r="BP5" s="14" t="s">
        <v>323</v>
      </c>
      <c r="BQ5" s="14" t="s">
        <v>158</v>
      </c>
      <c r="BR5" s="14" t="s">
        <v>324</v>
      </c>
      <c r="BS5" s="14" t="s">
        <v>325</v>
      </c>
      <c r="BT5" s="14" t="s">
        <v>326</v>
      </c>
      <c r="BU5" s="14" t="s">
        <v>327</v>
      </c>
      <c r="BV5" s="14" t="s">
        <v>328</v>
      </c>
      <c r="BW5" s="14" t="s">
        <v>329</v>
      </c>
      <c r="BX5" s="14" t="s">
        <v>158</v>
      </c>
      <c r="BY5" s="14" t="s">
        <v>330</v>
      </c>
      <c r="BZ5" s="14" t="s">
        <v>331</v>
      </c>
      <c r="CA5" s="14" t="s">
        <v>158</v>
      </c>
      <c r="CB5" s="14" t="s">
        <v>254</v>
      </c>
      <c r="CC5" s="14" t="s">
        <v>255</v>
      </c>
      <c r="CD5" s="14" t="s">
        <v>332</v>
      </c>
      <c r="CE5" s="14" t="s">
        <v>81</v>
      </c>
    </row>
    <row r="6" spans="1:83" s="13" customFormat="1" ht="30" customHeight="1">
      <c r="A6" s="44" t="s">
        <v>257</v>
      </c>
      <c r="B6" s="45"/>
      <c r="C6" s="45"/>
      <c r="D6" s="45"/>
      <c r="E6" s="46">
        <f aca="true" t="shared" si="0" ref="E6:E11">F6+K6+V6+AD6+AK6+AO6+AR6+AV6+AY6+BE6+BI6++BN6+BQ6+BX6+CA6</f>
        <v>6555400.04</v>
      </c>
      <c r="F6" s="46">
        <f aca="true" t="shared" si="1" ref="F6:F11">SUM(G6:J6)</f>
        <v>5692774.66</v>
      </c>
      <c r="G6" s="46">
        <f>SUM(G7:G11)</f>
        <v>3178594.46</v>
      </c>
      <c r="H6" s="46">
        <f>SUM(H7:H11)</f>
        <v>915216.2</v>
      </c>
      <c r="I6" s="46">
        <f>SUM(I7:I11)</f>
        <v>1598964</v>
      </c>
      <c r="J6" s="55"/>
      <c r="K6" s="50">
        <f>SUM(L6:U6)</f>
        <v>858471.38</v>
      </c>
      <c r="L6" s="50">
        <f>SUM(L7:L11)</f>
        <v>843324.86</v>
      </c>
      <c r="M6" s="50">
        <f>SUM(M7:M11)</f>
        <v>0</v>
      </c>
      <c r="N6" s="50">
        <f>SUM(N7:N11)</f>
        <v>14996.52</v>
      </c>
      <c r="O6" s="50"/>
      <c r="P6" s="50"/>
      <c r="Q6" s="50"/>
      <c r="R6" s="50"/>
      <c r="S6" s="50"/>
      <c r="T6" s="50"/>
      <c r="U6" s="50">
        <f>SUM(U7:U11)</f>
        <v>150</v>
      </c>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0">
        <f>SUM(AZ6:BD6)</f>
        <v>4154</v>
      </c>
      <c r="AZ6" s="50">
        <f>SUM(AZ7:AZ11)</f>
        <v>0</v>
      </c>
      <c r="BA6" s="50">
        <f>SUM(BA7:BA11)</f>
        <v>0</v>
      </c>
      <c r="BB6" s="50">
        <f>SUM(BB7:BB11)</f>
        <v>0</v>
      </c>
      <c r="BC6" s="50">
        <f>SUM(BC7:BC11)</f>
        <v>4034</v>
      </c>
      <c r="BD6" s="50">
        <f>SUM(BD7:BD11)</f>
        <v>120</v>
      </c>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row>
    <row r="7" spans="1:83" ht="30" customHeight="1">
      <c r="A7" s="47" t="s">
        <v>71</v>
      </c>
      <c r="B7" s="26" t="s">
        <v>104</v>
      </c>
      <c r="C7" s="26" t="s">
        <v>105</v>
      </c>
      <c r="D7" s="26" t="s">
        <v>106</v>
      </c>
      <c r="E7" s="46">
        <f t="shared" si="0"/>
        <v>190486.2</v>
      </c>
      <c r="F7" s="46">
        <f t="shared" si="1"/>
        <v>190486.2</v>
      </c>
      <c r="G7" s="46"/>
      <c r="H7" s="46">
        <v>190486.2</v>
      </c>
      <c r="I7" s="19"/>
      <c r="J7" s="19"/>
      <c r="K7" s="50"/>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row>
    <row r="8" spans="1:83" ht="30" customHeight="1">
      <c r="A8" s="47" t="s">
        <v>71</v>
      </c>
      <c r="B8" s="26" t="s">
        <v>104</v>
      </c>
      <c r="C8" s="26" t="s">
        <v>105</v>
      </c>
      <c r="D8" s="26" t="s">
        <v>107</v>
      </c>
      <c r="E8" s="46">
        <f t="shared" si="0"/>
        <v>60906</v>
      </c>
      <c r="F8" s="46">
        <f t="shared" si="1"/>
        <v>60906</v>
      </c>
      <c r="G8" s="46"/>
      <c r="H8" s="46">
        <v>60906</v>
      </c>
      <c r="I8" s="19"/>
      <c r="J8" s="19"/>
      <c r="K8" s="50"/>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row>
    <row r="9" spans="1:83" ht="30" customHeight="1">
      <c r="A9" s="47" t="s">
        <v>71</v>
      </c>
      <c r="B9" s="26" t="s">
        <v>104</v>
      </c>
      <c r="C9" s="26" t="s">
        <v>105</v>
      </c>
      <c r="D9" s="26" t="s">
        <v>108</v>
      </c>
      <c r="E9" s="46">
        <f t="shared" si="0"/>
        <v>81525.92</v>
      </c>
      <c r="F9" s="46">
        <f t="shared" si="1"/>
        <v>81525.92</v>
      </c>
      <c r="G9" s="46"/>
      <c r="H9" s="46">
        <v>81525.92</v>
      </c>
      <c r="I9" s="19"/>
      <c r="J9" s="19"/>
      <c r="K9" s="50"/>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row>
    <row r="10" spans="1:84" s="42" customFormat="1" ht="30" customHeight="1">
      <c r="A10" s="48" t="s">
        <v>71</v>
      </c>
      <c r="B10" s="49" t="s">
        <v>109</v>
      </c>
      <c r="C10" s="49" t="s">
        <v>110</v>
      </c>
      <c r="D10" s="49" t="s">
        <v>111</v>
      </c>
      <c r="E10" s="50">
        <f t="shared" si="0"/>
        <v>4846641.82</v>
      </c>
      <c r="F10" s="50">
        <f t="shared" si="1"/>
        <v>4151424.08</v>
      </c>
      <c r="G10" s="50">
        <f>4423436.2-190486.2-81525.92-1277268-439024.08</f>
        <v>2435132</v>
      </c>
      <c r="H10" s="50">
        <f>290263.68+145131.84+3628.56</f>
        <v>439024.08</v>
      </c>
      <c r="I10" s="50">
        <v>1277268</v>
      </c>
      <c r="J10" s="56"/>
      <c r="K10" s="50">
        <f>SUM(L10:U10)</f>
        <v>691063.74</v>
      </c>
      <c r="L10" s="50">
        <f>380000+14193.9+45600+39488.08+30000+169800</f>
        <v>679081.98</v>
      </c>
      <c r="M10" s="50"/>
      <c r="N10" s="50">
        <v>11831.76</v>
      </c>
      <c r="O10" s="50"/>
      <c r="P10" s="50"/>
      <c r="Q10" s="50"/>
      <c r="R10" s="50"/>
      <c r="S10" s="50"/>
      <c r="T10" s="50"/>
      <c r="U10" s="50">
        <v>150</v>
      </c>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0">
        <f>SUM(BC10:BD10)</f>
        <v>4154</v>
      </c>
      <c r="AZ10" s="56"/>
      <c r="BA10" s="56"/>
      <c r="BB10" s="56"/>
      <c r="BC10" s="50">
        <v>4034</v>
      </c>
      <c r="BD10" s="50">
        <v>120</v>
      </c>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9"/>
    </row>
    <row r="11" spans="1:84" s="43" customFormat="1" ht="30" customHeight="1">
      <c r="A11" s="51" t="s">
        <v>71</v>
      </c>
      <c r="B11" s="49" t="s">
        <v>109</v>
      </c>
      <c r="C11" s="52" t="s">
        <v>110</v>
      </c>
      <c r="D11" s="52" t="s">
        <v>112</v>
      </c>
      <c r="E11" s="53">
        <f t="shared" si="0"/>
        <v>1375840.1</v>
      </c>
      <c r="F11" s="53">
        <f t="shared" si="1"/>
        <v>1208432.46</v>
      </c>
      <c r="G11" s="53">
        <f>1269338.46-60906-143274-321696</f>
        <v>743462.46</v>
      </c>
      <c r="H11" s="53">
        <f>92808.96+46404.48+4060.56</f>
        <v>143274</v>
      </c>
      <c r="I11" s="53">
        <f>321696</f>
        <v>321696</v>
      </c>
      <c r="J11" s="53"/>
      <c r="K11" s="50">
        <f>SUM(L11:U11)</f>
        <v>167407.64</v>
      </c>
      <c r="L11" s="53">
        <f>140000+13742.88+10500</f>
        <v>164242.88</v>
      </c>
      <c r="M11" s="53"/>
      <c r="N11" s="53">
        <v>3164.76</v>
      </c>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22"/>
    </row>
    <row r="12" spans="6:8" ht="12.75" customHeight="1">
      <c r="F12" s="54"/>
      <c r="G12" s="54"/>
      <c r="H12" s="54"/>
    </row>
  </sheetData>
  <sheetProtection/>
  <mergeCells count="21">
    <mergeCell ref="BQ4:BW4"/>
    <mergeCell ref="BX4:BZ4"/>
    <mergeCell ref="CA4:CE4"/>
    <mergeCell ref="A4:A5"/>
    <mergeCell ref="E4:E5"/>
    <mergeCell ref="AR4:AU4"/>
    <mergeCell ref="AV4:AX4"/>
    <mergeCell ref="AY4:BD4"/>
    <mergeCell ref="BE4:BH4"/>
    <mergeCell ref="BI4:BM4"/>
    <mergeCell ref="BN4:BP4"/>
    <mergeCell ref="A1:CE1"/>
    <mergeCell ref="A2:CE2"/>
    <mergeCell ref="A3:CE3"/>
    <mergeCell ref="B4:D4"/>
    <mergeCell ref="F4:J4"/>
    <mergeCell ref="K4:U4"/>
    <mergeCell ref="V4:AC4"/>
    <mergeCell ref="AD4:AJ4"/>
    <mergeCell ref="AK4:AN4"/>
    <mergeCell ref="AO4:AQ4"/>
  </mergeCells>
  <printOptions/>
  <pageMargins left="0.7086614173228347" right="0.7086614173228347" top="0.7480314960629921" bottom="0.7480314960629921" header="0.31496062992125984" footer="0.31496062992125984"/>
  <pageSetup fitToHeight="0" fitToWidth="1" orientation="landscape" paperSize="9" scale="51"/>
</worksheet>
</file>

<file path=xl/worksheets/sheet14.xml><?xml version="1.0" encoding="utf-8"?>
<worksheet xmlns="http://schemas.openxmlformats.org/spreadsheetml/2006/main" xmlns:r="http://schemas.openxmlformats.org/officeDocument/2006/relationships">
  <sheetPr>
    <pageSetUpPr fitToPage="1"/>
  </sheetPr>
  <dimension ref="A1:CF28"/>
  <sheetViews>
    <sheetView showGridLines="0" workbookViewId="0" topLeftCell="A1">
      <pane xSplit="6" ySplit="4" topLeftCell="X19" activePane="bottomRight" state="frozen"/>
      <selection pane="topLeft" activeCell="A1" sqref="A1"/>
      <selection pane="topRight" activeCell="A1" sqref="A1"/>
      <selection pane="bottomLeft" activeCell="A1" sqref="A1"/>
      <selection pane="bottomRight" activeCell="B5" sqref="B1:D16384"/>
    </sheetView>
  </sheetViews>
  <sheetFormatPr defaultColWidth="8.7109375" defaultRowHeight="12.75" customHeight="1"/>
  <cols>
    <col min="1" max="1" width="36.140625" style="4" customWidth="1"/>
    <col min="2" max="2" width="15.7109375" style="4" bestFit="1" customWidth="1"/>
    <col min="3" max="3" width="21.57421875" style="4" bestFit="1" customWidth="1"/>
    <col min="4" max="4" width="22.28125" style="4" bestFit="1" customWidth="1"/>
    <col min="5" max="5" width="42.140625" style="4" customWidth="1"/>
    <col min="6" max="6" width="19.00390625" style="21" customWidth="1"/>
    <col min="7" max="7" width="13.00390625" style="4" hidden="1" customWidth="1"/>
    <col min="8" max="8" width="12.7109375" style="4" hidden="1" customWidth="1"/>
    <col min="9" max="11" width="9.140625" style="4" hidden="1" customWidth="1"/>
    <col min="12" max="12" width="15.28125" style="22" bestFit="1" customWidth="1"/>
    <col min="13" max="13" width="15.421875" style="22" bestFit="1" customWidth="1"/>
    <col min="14" max="16" width="9.140625" style="4" customWidth="1"/>
    <col min="17" max="17" width="15.28125" style="4" bestFit="1" customWidth="1"/>
    <col min="18" max="21" width="9.140625" style="4" hidden="1" customWidth="1"/>
    <col min="22" max="22" width="13.00390625" style="4" customWidth="1"/>
    <col min="23" max="23" width="17.57421875" style="4" bestFit="1" customWidth="1"/>
    <col min="24" max="24" width="9.140625" style="4" customWidth="1"/>
    <col min="25" max="25" width="16.00390625" style="4" customWidth="1"/>
    <col min="26" max="27" width="9.140625" style="4" hidden="1" customWidth="1"/>
    <col min="28" max="28" width="13.00390625" style="4" bestFit="1" customWidth="1"/>
    <col min="29" max="30" width="9.140625" style="4" hidden="1" customWidth="1"/>
    <col min="31" max="31" width="16.421875" style="4" bestFit="1" customWidth="1"/>
    <col min="32" max="32" width="9.140625" style="4" hidden="1" customWidth="1"/>
    <col min="33" max="33" width="16.421875" style="4" bestFit="1" customWidth="1"/>
    <col min="34" max="44" width="9.140625" style="4" hidden="1" customWidth="1"/>
    <col min="45" max="45" width="13.00390625" style="4" bestFit="1" customWidth="1"/>
    <col min="46" max="47" width="9.140625" style="4" hidden="1" customWidth="1"/>
    <col min="48" max="48" width="13.00390625" style="4" bestFit="1" customWidth="1"/>
    <col min="49" max="85" width="9.140625" style="4" hidden="1" customWidth="1"/>
  </cols>
  <sheetData>
    <row r="1" spans="1:84" s="4" customFormat="1" ht="15" customHeight="1">
      <c r="A1" s="144" t="s">
        <v>333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row>
    <row r="2" spans="1:84" s="4" customFormat="1" ht="18.75" customHeight="1">
      <c r="A2" s="139" t="s">
        <v>334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row>
    <row r="3" spans="1:84" s="4" customFormat="1" ht="15" customHeight="1">
      <c r="A3" s="145" t="s">
        <v>2</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row>
    <row r="4" spans="1:84" s="4" customFormat="1" ht="15" customHeight="1">
      <c r="A4" s="142" t="s">
        <v>52</v>
      </c>
      <c r="B4" s="142" t="s">
        <v>157</v>
      </c>
      <c r="C4" s="142"/>
      <c r="D4" s="142"/>
      <c r="E4" s="142" t="s">
        <v>260</v>
      </c>
      <c r="F4" s="179" t="s">
        <v>53</v>
      </c>
      <c r="G4" s="175" t="s">
        <v>293</v>
      </c>
      <c r="H4" s="175"/>
      <c r="I4" s="175"/>
      <c r="J4" s="175"/>
      <c r="K4" s="175"/>
      <c r="L4" s="175" t="s">
        <v>294</v>
      </c>
      <c r="M4" s="175"/>
      <c r="N4" s="175"/>
      <c r="O4" s="175"/>
      <c r="P4" s="175"/>
      <c r="Q4" s="175"/>
      <c r="R4" s="175"/>
      <c r="S4" s="175"/>
      <c r="T4" s="175"/>
      <c r="U4" s="175"/>
      <c r="V4" s="175"/>
      <c r="W4" s="175" t="s">
        <v>295</v>
      </c>
      <c r="X4" s="175"/>
      <c r="Y4" s="175"/>
      <c r="Z4" s="175"/>
      <c r="AA4" s="175"/>
      <c r="AB4" s="175"/>
      <c r="AC4" s="175"/>
      <c r="AD4" s="175"/>
      <c r="AE4" s="175" t="s">
        <v>296</v>
      </c>
      <c r="AF4" s="175"/>
      <c r="AG4" s="175"/>
      <c r="AH4" s="175"/>
      <c r="AI4" s="175"/>
      <c r="AJ4" s="175"/>
      <c r="AK4" s="175"/>
      <c r="AL4" s="175" t="s">
        <v>297</v>
      </c>
      <c r="AM4" s="175"/>
      <c r="AN4" s="175"/>
      <c r="AO4" s="175"/>
      <c r="AP4" s="175" t="s">
        <v>298</v>
      </c>
      <c r="AQ4" s="175"/>
      <c r="AR4" s="175"/>
      <c r="AS4" s="175" t="s">
        <v>171</v>
      </c>
      <c r="AT4" s="175"/>
      <c r="AU4" s="175"/>
      <c r="AV4" s="175"/>
      <c r="AW4" s="175" t="s">
        <v>299</v>
      </c>
      <c r="AX4" s="175"/>
      <c r="AY4" s="175"/>
      <c r="AZ4" s="175" t="s">
        <v>166</v>
      </c>
      <c r="BA4" s="175"/>
      <c r="BB4" s="175"/>
      <c r="BC4" s="175"/>
      <c r="BD4" s="175"/>
      <c r="BE4" s="175"/>
      <c r="BF4" s="176" t="s">
        <v>172</v>
      </c>
      <c r="BG4" s="177"/>
      <c r="BH4" s="177"/>
      <c r="BI4" s="178"/>
      <c r="BJ4" s="175" t="s">
        <v>167</v>
      </c>
      <c r="BK4" s="175"/>
      <c r="BL4" s="175"/>
      <c r="BM4" s="175"/>
      <c r="BN4" s="175"/>
      <c r="BO4" s="175" t="s">
        <v>300</v>
      </c>
      <c r="BP4" s="175"/>
      <c r="BQ4" s="175"/>
      <c r="BR4" s="176" t="s">
        <v>301</v>
      </c>
      <c r="BS4" s="177"/>
      <c r="BT4" s="177"/>
      <c r="BU4" s="177"/>
      <c r="BV4" s="177"/>
      <c r="BW4" s="177"/>
      <c r="BX4" s="178"/>
      <c r="BY4" s="175" t="s">
        <v>302</v>
      </c>
      <c r="BZ4" s="175"/>
      <c r="CA4" s="175"/>
      <c r="CB4" s="175" t="s">
        <v>81</v>
      </c>
      <c r="CC4" s="175"/>
      <c r="CD4" s="175"/>
      <c r="CE4" s="175"/>
      <c r="CF4" s="175"/>
    </row>
    <row r="5" spans="1:84" s="4" customFormat="1" ht="48.75" customHeight="1">
      <c r="A5" s="142" t="s">
        <v>52</v>
      </c>
      <c r="B5" s="9" t="s">
        <v>89</v>
      </c>
      <c r="C5" s="9" t="s">
        <v>90</v>
      </c>
      <c r="D5" s="9" t="s">
        <v>91</v>
      </c>
      <c r="E5" s="142" t="s">
        <v>260</v>
      </c>
      <c r="F5" s="180" t="s">
        <v>303</v>
      </c>
      <c r="G5" s="14" t="s">
        <v>158</v>
      </c>
      <c r="H5" s="14" t="s">
        <v>304</v>
      </c>
      <c r="I5" s="14" t="s">
        <v>305</v>
      </c>
      <c r="J5" s="14" t="s">
        <v>183</v>
      </c>
      <c r="K5" s="14" t="s">
        <v>185</v>
      </c>
      <c r="L5" s="34" t="s">
        <v>158</v>
      </c>
      <c r="M5" s="34" t="s">
        <v>306</v>
      </c>
      <c r="N5" s="14" t="s">
        <v>199</v>
      </c>
      <c r="O5" s="14" t="s">
        <v>200</v>
      </c>
      <c r="P5" s="14" t="s">
        <v>307</v>
      </c>
      <c r="Q5" s="14" t="s">
        <v>206</v>
      </c>
      <c r="R5" s="14" t="s">
        <v>201</v>
      </c>
      <c r="S5" s="14" t="s">
        <v>196</v>
      </c>
      <c r="T5" s="14" t="s">
        <v>209</v>
      </c>
      <c r="U5" s="14" t="s">
        <v>197</v>
      </c>
      <c r="V5" s="14" t="s">
        <v>212</v>
      </c>
      <c r="W5" s="14" t="s">
        <v>158</v>
      </c>
      <c r="X5" s="14" t="s">
        <v>308</v>
      </c>
      <c r="Y5" s="14" t="s">
        <v>232</v>
      </c>
      <c r="Z5" s="14" t="s">
        <v>236</v>
      </c>
      <c r="AA5" s="14" t="s">
        <v>309</v>
      </c>
      <c r="AB5" s="14" t="s">
        <v>310</v>
      </c>
      <c r="AC5" s="14" t="s">
        <v>233</v>
      </c>
      <c r="AD5" s="14" t="s">
        <v>245</v>
      </c>
      <c r="AE5" s="14" t="s">
        <v>158</v>
      </c>
      <c r="AF5" s="14" t="s">
        <v>229</v>
      </c>
      <c r="AG5" s="14" t="s">
        <v>232</v>
      </c>
      <c r="AH5" s="14" t="s">
        <v>236</v>
      </c>
      <c r="AI5" s="14" t="s">
        <v>310</v>
      </c>
      <c r="AJ5" s="14" t="s">
        <v>233</v>
      </c>
      <c r="AK5" s="14" t="s">
        <v>245</v>
      </c>
      <c r="AL5" s="14" t="s">
        <v>158</v>
      </c>
      <c r="AM5" s="14" t="s">
        <v>164</v>
      </c>
      <c r="AN5" s="14" t="s">
        <v>165</v>
      </c>
      <c r="AO5" s="14" t="s">
        <v>311</v>
      </c>
      <c r="AP5" s="14" t="s">
        <v>158</v>
      </c>
      <c r="AQ5" s="14" t="s">
        <v>312</v>
      </c>
      <c r="AR5" s="14" t="s">
        <v>313</v>
      </c>
      <c r="AS5" s="14" t="s">
        <v>158</v>
      </c>
      <c r="AT5" s="14" t="s">
        <v>249</v>
      </c>
      <c r="AU5" s="14" t="s">
        <v>250</v>
      </c>
      <c r="AV5" s="36" t="s">
        <v>314</v>
      </c>
      <c r="AW5" s="14" t="s">
        <v>158</v>
      </c>
      <c r="AX5" s="14" t="s">
        <v>315</v>
      </c>
      <c r="AY5" s="14" t="s">
        <v>316</v>
      </c>
      <c r="AZ5" s="14" t="s">
        <v>158</v>
      </c>
      <c r="BA5" s="14" t="s">
        <v>317</v>
      </c>
      <c r="BB5" s="14" t="s">
        <v>220</v>
      </c>
      <c r="BC5" s="14" t="s">
        <v>222</v>
      </c>
      <c r="BD5" s="14" t="s">
        <v>318</v>
      </c>
      <c r="BE5" s="14" t="s">
        <v>319</v>
      </c>
      <c r="BF5" s="14" t="s">
        <v>158</v>
      </c>
      <c r="BG5" s="14" t="s">
        <v>251</v>
      </c>
      <c r="BH5" s="14" t="s">
        <v>252</v>
      </c>
      <c r="BI5" s="14" t="s">
        <v>253</v>
      </c>
      <c r="BJ5" s="14" t="s">
        <v>158</v>
      </c>
      <c r="BK5" s="14" t="s">
        <v>320</v>
      </c>
      <c r="BL5" s="14" t="s">
        <v>321</v>
      </c>
      <c r="BM5" s="14" t="s">
        <v>227</v>
      </c>
      <c r="BN5" s="14" t="s">
        <v>228</v>
      </c>
      <c r="BO5" s="14" t="s">
        <v>158</v>
      </c>
      <c r="BP5" s="14" t="s">
        <v>322</v>
      </c>
      <c r="BQ5" s="14" t="s">
        <v>323</v>
      </c>
      <c r="BR5" s="14" t="s">
        <v>158</v>
      </c>
      <c r="BS5" s="14" t="s">
        <v>324</v>
      </c>
      <c r="BT5" s="14" t="s">
        <v>325</v>
      </c>
      <c r="BU5" s="14" t="s">
        <v>326</v>
      </c>
      <c r="BV5" s="14" t="s">
        <v>327</v>
      </c>
      <c r="BW5" s="14" t="s">
        <v>328</v>
      </c>
      <c r="BX5" s="14" t="s">
        <v>329</v>
      </c>
      <c r="BY5" s="14" t="s">
        <v>158</v>
      </c>
      <c r="BZ5" s="14" t="s">
        <v>330</v>
      </c>
      <c r="CA5" s="14" t="s">
        <v>331</v>
      </c>
      <c r="CB5" s="14" t="s">
        <v>158</v>
      </c>
      <c r="CC5" s="14" t="s">
        <v>254</v>
      </c>
      <c r="CD5" s="14" t="s">
        <v>255</v>
      </c>
      <c r="CE5" s="14" t="s">
        <v>332</v>
      </c>
      <c r="CF5" s="14" t="s">
        <v>81</v>
      </c>
    </row>
    <row r="6" spans="1:84" s="4" customFormat="1" ht="30" customHeight="1">
      <c r="A6" s="23" t="s">
        <v>53</v>
      </c>
      <c r="B6" s="15" t="s">
        <v>103</v>
      </c>
      <c r="C6" s="15" t="s">
        <v>103</v>
      </c>
      <c r="D6" s="15" t="s">
        <v>103</v>
      </c>
      <c r="E6" s="15"/>
      <c r="F6" s="24">
        <f>G6+L6+W6+AE6+AL6+AP6+AS6</f>
        <v>455207266.61</v>
      </c>
      <c r="G6" s="8">
        <f>SUM(H6:K6)</f>
        <v>0</v>
      </c>
      <c r="H6" s="8">
        <f>SUM(H7:H25)</f>
        <v>0</v>
      </c>
      <c r="I6" s="16">
        <f>SUM(I7:I25)</f>
        <v>0</v>
      </c>
      <c r="J6" s="16">
        <f>SUM(J7:J25)</f>
        <v>0</v>
      </c>
      <c r="K6" s="16">
        <f>SUM(K7:K25)</f>
        <v>0</v>
      </c>
      <c r="L6" s="35">
        <f>SUM(M6:V6)</f>
        <v>8110876.6</v>
      </c>
      <c r="M6" s="35">
        <f>SUM(M7:M25)</f>
        <v>4518236.4799999995</v>
      </c>
      <c r="N6" s="35">
        <f aca="true" t="shared" si="0" ref="N6:V6">SUM(N7:N25)</f>
        <v>0</v>
      </c>
      <c r="O6" s="35">
        <f t="shared" si="0"/>
        <v>0</v>
      </c>
      <c r="P6" s="35">
        <f t="shared" si="0"/>
        <v>0</v>
      </c>
      <c r="Q6" s="35">
        <f t="shared" si="0"/>
        <v>2684200</v>
      </c>
      <c r="R6" s="35">
        <f t="shared" si="0"/>
        <v>0</v>
      </c>
      <c r="S6" s="35">
        <f t="shared" si="0"/>
        <v>0</v>
      </c>
      <c r="T6" s="35">
        <f t="shared" si="0"/>
        <v>0</v>
      </c>
      <c r="U6" s="35">
        <f t="shared" si="0"/>
        <v>0</v>
      </c>
      <c r="V6" s="35">
        <f t="shared" si="0"/>
        <v>908440.12</v>
      </c>
      <c r="W6" s="35">
        <f>SUM(X6:AD6)</f>
        <v>416597990.01</v>
      </c>
      <c r="X6" s="16">
        <f aca="true" t="shared" si="1" ref="X6:AD6">SUM(X7:X25)</f>
        <v>0</v>
      </c>
      <c r="Y6" s="8">
        <f t="shared" si="1"/>
        <v>416423454.01</v>
      </c>
      <c r="Z6" s="16">
        <f t="shared" si="1"/>
        <v>0</v>
      </c>
      <c r="AA6" s="16">
        <f t="shared" si="1"/>
        <v>0</v>
      </c>
      <c r="AB6" s="8">
        <f t="shared" si="1"/>
        <v>174536</v>
      </c>
      <c r="AC6" s="16">
        <f t="shared" si="1"/>
        <v>0</v>
      </c>
      <c r="AD6" s="16">
        <f t="shared" si="1"/>
        <v>0</v>
      </c>
      <c r="AE6" s="8">
        <f>SUM(AF6:AK6)</f>
        <v>30000000</v>
      </c>
      <c r="AF6" s="16">
        <f aca="true" t="shared" si="2" ref="AF6:AK6">SUM(AF7:AF25)</f>
        <v>0</v>
      </c>
      <c r="AG6" s="8">
        <f t="shared" si="2"/>
        <v>30000000</v>
      </c>
      <c r="AH6" s="16">
        <f t="shared" si="2"/>
        <v>0</v>
      </c>
      <c r="AI6" s="16">
        <f t="shared" si="2"/>
        <v>0</v>
      </c>
      <c r="AJ6" s="16">
        <f t="shared" si="2"/>
        <v>0</v>
      </c>
      <c r="AK6" s="16">
        <f t="shared" si="2"/>
        <v>0</v>
      </c>
      <c r="AL6" s="16">
        <f>SUM(AM6:AO6)</f>
        <v>0</v>
      </c>
      <c r="AM6" s="16">
        <f>SUM(AM7:AM25)</f>
        <v>0</v>
      </c>
      <c r="AN6" s="16">
        <f>SUM(AN7:AN25)</f>
        <v>0</v>
      </c>
      <c r="AO6" s="16">
        <f>SUM(AO7:AO25)</f>
        <v>0</v>
      </c>
      <c r="AP6" s="16">
        <f>SUM(AQ6:AR6)</f>
        <v>0</v>
      </c>
      <c r="AQ6" s="16">
        <f>SUM(AQ7:AQ25)</f>
        <v>0</v>
      </c>
      <c r="AR6" s="16">
        <f>SUM(AR7:AR25)</f>
        <v>0</v>
      </c>
      <c r="AS6" s="8">
        <f>SUM(AT6:AV6)</f>
        <v>498400</v>
      </c>
      <c r="AT6" s="16">
        <f>SUM(AT7:AT25)</f>
        <v>0</v>
      </c>
      <c r="AU6" s="18">
        <f>SUM(AU7:AU25)</f>
        <v>0</v>
      </c>
      <c r="AV6" s="37">
        <f>SUM(AV7:AV25)</f>
        <v>498400</v>
      </c>
      <c r="AW6" s="41"/>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8"/>
      <c r="CF6" s="20"/>
    </row>
    <row r="7" spans="1:84" s="4" customFormat="1" ht="30" customHeight="1">
      <c r="A7" s="25" t="s">
        <v>71</v>
      </c>
      <c r="B7" s="26" t="s">
        <v>113</v>
      </c>
      <c r="C7" s="26" t="s">
        <v>114</v>
      </c>
      <c r="D7" s="26" t="s">
        <v>115</v>
      </c>
      <c r="E7" s="27" t="s">
        <v>261</v>
      </c>
      <c r="F7" s="28">
        <v>1183111.05</v>
      </c>
      <c r="G7" s="16">
        <f aca="true" t="shared" si="3" ref="G7:G25">SUM(H7:K7)</f>
        <v>0</v>
      </c>
      <c r="H7" s="16"/>
      <c r="I7" s="16"/>
      <c r="J7" s="16"/>
      <c r="K7" s="16"/>
      <c r="L7" s="35">
        <f aca="true" t="shared" si="4" ref="L7:L25">SUM(M7:V7)</f>
        <v>1183111.05</v>
      </c>
      <c r="M7" s="35">
        <v>1183111.05</v>
      </c>
      <c r="N7" s="16"/>
      <c r="O7" s="16"/>
      <c r="P7" s="16"/>
      <c r="Q7" s="16"/>
      <c r="R7" s="16"/>
      <c r="S7" s="16"/>
      <c r="T7" s="16"/>
      <c r="U7" s="16"/>
      <c r="V7" s="16"/>
      <c r="W7" s="35">
        <f aca="true" t="shared" si="5" ref="W7:W25">SUM(X7:AD7)</f>
        <v>0</v>
      </c>
      <c r="X7" s="16"/>
      <c r="Y7" s="16"/>
      <c r="Z7" s="16"/>
      <c r="AA7" s="16"/>
      <c r="AB7" s="16"/>
      <c r="AC7" s="16"/>
      <c r="AD7" s="16"/>
      <c r="AE7" s="16">
        <f aca="true" t="shared" si="6" ref="AE7:AE25">SUM(AF7:AK7)</f>
        <v>0</v>
      </c>
      <c r="AF7" s="16"/>
      <c r="AG7" s="16"/>
      <c r="AH7" s="16"/>
      <c r="AI7" s="16"/>
      <c r="AJ7" s="16"/>
      <c r="AK7" s="16"/>
      <c r="AL7" s="16">
        <f aca="true" t="shared" si="7" ref="AL7:AL25">SUM(AM7:AO7)</f>
        <v>0</v>
      </c>
      <c r="AM7" s="16"/>
      <c r="AN7" s="16"/>
      <c r="AO7" s="16"/>
      <c r="AP7" s="16">
        <f aca="true" t="shared" si="8" ref="AP7:AP25">SUM(AQ7:AR7)</f>
        <v>0</v>
      </c>
      <c r="AQ7" s="16"/>
      <c r="AR7" s="16"/>
      <c r="AS7" s="8">
        <f aca="true" t="shared" si="9" ref="AS7:AS25">SUM(AT7:AV7)</f>
        <v>0</v>
      </c>
      <c r="AT7" s="16"/>
      <c r="AU7" s="18"/>
      <c r="AV7" s="38"/>
      <c r="AW7" s="41"/>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8"/>
      <c r="CF7" s="20"/>
    </row>
    <row r="8" spans="1:84" s="4" customFormat="1" ht="30" customHeight="1">
      <c r="A8" s="25" t="s">
        <v>71</v>
      </c>
      <c r="B8" s="26" t="s">
        <v>113</v>
      </c>
      <c r="C8" s="26" t="s">
        <v>114</v>
      </c>
      <c r="D8" s="26" t="s">
        <v>115</v>
      </c>
      <c r="E8" s="27" t="s">
        <v>262</v>
      </c>
      <c r="F8" s="29">
        <v>20000</v>
      </c>
      <c r="G8" s="16">
        <f t="shared" si="3"/>
        <v>0</v>
      </c>
      <c r="H8" s="16"/>
      <c r="I8" s="16"/>
      <c r="J8" s="16"/>
      <c r="K8" s="16"/>
      <c r="L8" s="35">
        <f t="shared" si="4"/>
        <v>20000</v>
      </c>
      <c r="M8" s="35">
        <v>20000</v>
      </c>
      <c r="N8" s="16"/>
      <c r="O8" s="16"/>
      <c r="P8" s="16"/>
      <c r="Q8" s="16"/>
      <c r="R8" s="16"/>
      <c r="S8" s="16"/>
      <c r="T8" s="16"/>
      <c r="U8" s="16"/>
      <c r="V8" s="16"/>
      <c r="W8" s="35">
        <f t="shared" si="5"/>
        <v>0</v>
      </c>
      <c r="X8" s="16"/>
      <c r="Y8" s="16"/>
      <c r="Z8" s="16"/>
      <c r="AA8" s="16"/>
      <c r="AB8" s="16"/>
      <c r="AC8" s="16"/>
      <c r="AD8" s="16"/>
      <c r="AE8" s="16">
        <f t="shared" si="6"/>
        <v>0</v>
      </c>
      <c r="AF8" s="16"/>
      <c r="AG8" s="16"/>
      <c r="AH8" s="16"/>
      <c r="AI8" s="16"/>
      <c r="AJ8" s="16"/>
      <c r="AK8" s="16"/>
      <c r="AL8" s="16">
        <f t="shared" si="7"/>
        <v>0</v>
      </c>
      <c r="AM8" s="16"/>
      <c r="AN8" s="16"/>
      <c r="AO8" s="16"/>
      <c r="AP8" s="16">
        <f t="shared" si="8"/>
        <v>0</v>
      </c>
      <c r="AQ8" s="16"/>
      <c r="AR8" s="16"/>
      <c r="AS8" s="8">
        <f t="shared" si="9"/>
        <v>0</v>
      </c>
      <c r="AT8" s="16"/>
      <c r="AU8" s="18"/>
      <c r="AV8" s="39"/>
      <c r="AW8" s="41"/>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8"/>
      <c r="CF8" s="20"/>
    </row>
    <row r="9" spans="1:84" s="4" customFormat="1" ht="30" customHeight="1">
      <c r="A9" s="25" t="s">
        <v>71</v>
      </c>
      <c r="B9" s="26" t="s">
        <v>113</v>
      </c>
      <c r="C9" s="26" t="s">
        <v>114</v>
      </c>
      <c r="D9" s="26" t="s">
        <v>115</v>
      </c>
      <c r="E9" s="27" t="s">
        <v>263</v>
      </c>
      <c r="F9" s="29">
        <v>6000</v>
      </c>
      <c r="G9" s="16">
        <f t="shared" si="3"/>
        <v>0</v>
      </c>
      <c r="H9" s="16"/>
      <c r="I9" s="16"/>
      <c r="J9" s="16"/>
      <c r="K9" s="16"/>
      <c r="L9" s="35">
        <f t="shared" si="4"/>
        <v>6000</v>
      </c>
      <c r="M9" s="35">
        <v>6000</v>
      </c>
      <c r="N9" s="16"/>
      <c r="O9" s="16"/>
      <c r="P9" s="16"/>
      <c r="Q9" s="16"/>
      <c r="R9" s="16"/>
      <c r="S9" s="16"/>
      <c r="T9" s="16"/>
      <c r="U9" s="16"/>
      <c r="V9" s="16"/>
      <c r="W9" s="35">
        <f t="shared" si="5"/>
        <v>0</v>
      </c>
      <c r="X9" s="16"/>
      <c r="Y9" s="16"/>
      <c r="Z9" s="16"/>
      <c r="AA9" s="16"/>
      <c r="AB9" s="16"/>
      <c r="AC9" s="16"/>
      <c r="AD9" s="16"/>
      <c r="AE9" s="16">
        <f t="shared" si="6"/>
        <v>0</v>
      </c>
      <c r="AF9" s="16"/>
      <c r="AG9" s="16"/>
      <c r="AH9" s="16"/>
      <c r="AI9" s="16"/>
      <c r="AJ9" s="16"/>
      <c r="AK9" s="16"/>
      <c r="AL9" s="16">
        <f t="shared" si="7"/>
        <v>0</v>
      </c>
      <c r="AM9" s="16"/>
      <c r="AN9" s="16"/>
      <c r="AO9" s="16"/>
      <c r="AP9" s="16">
        <f t="shared" si="8"/>
        <v>0</v>
      </c>
      <c r="AQ9" s="16"/>
      <c r="AR9" s="16"/>
      <c r="AS9" s="8">
        <f t="shared" si="9"/>
        <v>0</v>
      </c>
      <c r="AT9" s="16"/>
      <c r="AU9" s="18"/>
      <c r="AV9" s="39"/>
      <c r="AW9" s="41"/>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8"/>
      <c r="CF9" s="20"/>
    </row>
    <row r="10" spans="1:84" s="4" customFormat="1" ht="30" customHeight="1">
      <c r="A10" s="25" t="s">
        <v>71</v>
      </c>
      <c r="B10" s="26" t="s">
        <v>113</v>
      </c>
      <c r="C10" s="26" t="s">
        <v>114</v>
      </c>
      <c r="D10" s="26" t="s">
        <v>115</v>
      </c>
      <c r="E10" s="27" t="s">
        <v>264</v>
      </c>
      <c r="F10" s="29">
        <v>10136</v>
      </c>
      <c r="G10" s="16">
        <f t="shared" si="3"/>
        <v>0</v>
      </c>
      <c r="H10" s="16"/>
      <c r="I10" s="16"/>
      <c r="J10" s="16"/>
      <c r="K10" s="16"/>
      <c r="L10" s="35">
        <f t="shared" si="4"/>
        <v>0</v>
      </c>
      <c r="M10" s="35"/>
      <c r="N10" s="16"/>
      <c r="O10" s="16"/>
      <c r="P10" s="16"/>
      <c r="Q10" s="16"/>
      <c r="R10" s="16"/>
      <c r="S10" s="16"/>
      <c r="T10" s="16"/>
      <c r="U10" s="16"/>
      <c r="V10" s="16"/>
      <c r="W10" s="35">
        <f t="shared" si="5"/>
        <v>10136</v>
      </c>
      <c r="X10" s="16"/>
      <c r="Y10" s="16"/>
      <c r="Z10" s="16"/>
      <c r="AA10" s="16"/>
      <c r="AB10" s="8">
        <v>10136</v>
      </c>
      <c r="AC10" s="16"/>
      <c r="AD10" s="16"/>
      <c r="AE10" s="16">
        <f t="shared" si="6"/>
        <v>0</v>
      </c>
      <c r="AF10" s="16"/>
      <c r="AG10" s="16"/>
      <c r="AH10" s="16"/>
      <c r="AI10" s="16"/>
      <c r="AJ10" s="16"/>
      <c r="AK10" s="16"/>
      <c r="AL10" s="16">
        <f t="shared" si="7"/>
        <v>0</v>
      </c>
      <c r="AM10" s="16"/>
      <c r="AN10" s="16"/>
      <c r="AO10" s="16"/>
      <c r="AP10" s="16">
        <f t="shared" si="8"/>
        <v>0</v>
      </c>
      <c r="AQ10" s="16"/>
      <c r="AR10" s="16"/>
      <c r="AS10" s="8">
        <f t="shared" si="9"/>
        <v>0</v>
      </c>
      <c r="AT10" s="16"/>
      <c r="AU10" s="16"/>
      <c r="AV10" s="40"/>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8"/>
      <c r="CF10" s="20"/>
    </row>
    <row r="11" spans="1:84" s="4" customFormat="1" ht="30" customHeight="1">
      <c r="A11" s="25" t="s">
        <v>71</v>
      </c>
      <c r="B11" s="26" t="s">
        <v>113</v>
      </c>
      <c r="C11" s="26" t="s">
        <v>114</v>
      </c>
      <c r="D11" s="26" t="s">
        <v>115</v>
      </c>
      <c r="E11" s="27" t="s">
        <v>265</v>
      </c>
      <c r="F11" s="29">
        <v>164400</v>
      </c>
      <c r="G11" s="16">
        <f t="shared" si="3"/>
        <v>0</v>
      </c>
      <c r="H11" s="16"/>
      <c r="I11" s="16"/>
      <c r="J11" s="16"/>
      <c r="K11" s="16"/>
      <c r="L11" s="35">
        <f t="shared" si="4"/>
        <v>0</v>
      </c>
      <c r="M11" s="35"/>
      <c r="N11" s="16"/>
      <c r="O11" s="16"/>
      <c r="P11" s="16"/>
      <c r="Q11" s="16"/>
      <c r="R11" s="16"/>
      <c r="S11" s="16"/>
      <c r="T11" s="16"/>
      <c r="U11" s="16"/>
      <c r="V11" s="16"/>
      <c r="W11" s="35">
        <f t="shared" si="5"/>
        <v>164400</v>
      </c>
      <c r="X11" s="16"/>
      <c r="Y11" s="16"/>
      <c r="Z11" s="16"/>
      <c r="AA11" s="16"/>
      <c r="AB11" s="8">
        <v>164400</v>
      </c>
      <c r="AC11" s="16"/>
      <c r="AD11" s="16"/>
      <c r="AE11" s="16">
        <f t="shared" si="6"/>
        <v>0</v>
      </c>
      <c r="AF11" s="16"/>
      <c r="AG11" s="16"/>
      <c r="AH11" s="16"/>
      <c r="AI11" s="16"/>
      <c r="AJ11" s="16"/>
      <c r="AK11" s="16"/>
      <c r="AL11" s="16">
        <f t="shared" si="7"/>
        <v>0</v>
      </c>
      <c r="AM11" s="16"/>
      <c r="AN11" s="16"/>
      <c r="AO11" s="16"/>
      <c r="AP11" s="16">
        <f t="shared" si="8"/>
        <v>0</v>
      </c>
      <c r="AQ11" s="16"/>
      <c r="AR11" s="16"/>
      <c r="AS11" s="8">
        <f t="shared" si="9"/>
        <v>0</v>
      </c>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8"/>
      <c r="CF11" s="20"/>
    </row>
    <row r="12" spans="1:84" s="4" customFormat="1" ht="30" customHeight="1">
      <c r="A12" s="25" t="s">
        <v>71</v>
      </c>
      <c r="B12" s="26" t="s">
        <v>113</v>
      </c>
      <c r="C12" s="26" t="s">
        <v>114</v>
      </c>
      <c r="D12" s="26" t="s">
        <v>115</v>
      </c>
      <c r="E12" s="27" t="s">
        <v>266</v>
      </c>
      <c r="F12" s="29">
        <v>1000000</v>
      </c>
      <c r="G12" s="16">
        <f t="shared" si="3"/>
        <v>0</v>
      </c>
      <c r="H12" s="16"/>
      <c r="I12" s="16"/>
      <c r="J12" s="16"/>
      <c r="K12" s="16"/>
      <c r="L12" s="35">
        <f t="shared" si="4"/>
        <v>1000000</v>
      </c>
      <c r="M12" s="35">
        <v>1000000</v>
      </c>
      <c r="N12" s="16"/>
      <c r="O12" s="16"/>
      <c r="P12" s="16"/>
      <c r="Q12" s="16"/>
      <c r="R12" s="16"/>
      <c r="S12" s="16"/>
      <c r="T12" s="16"/>
      <c r="U12" s="16"/>
      <c r="V12" s="16"/>
      <c r="W12" s="35">
        <f t="shared" si="5"/>
        <v>0</v>
      </c>
      <c r="X12" s="16"/>
      <c r="Y12" s="16"/>
      <c r="Z12" s="16"/>
      <c r="AA12" s="16"/>
      <c r="AB12" s="16"/>
      <c r="AC12" s="16"/>
      <c r="AD12" s="16"/>
      <c r="AE12" s="16">
        <f t="shared" si="6"/>
        <v>0</v>
      </c>
      <c r="AF12" s="16"/>
      <c r="AG12" s="16"/>
      <c r="AH12" s="16"/>
      <c r="AI12" s="16"/>
      <c r="AJ12" s="16"/>
      <c r="AK12" s="16"/>
      <c r="AL12" s="16">
        <f t="shared" si="7"/>
        <v>0</v>
      </c>
      <c r="AM12" s="16"/>
      <c r="AN12" s="16"/>
      <c r="AO12" s="16"/>
      <c r="AP12" s="16">
        <f t="shared" si="8"/>
        <v>0</v>
      </c>
      <c r="AQ12" s="16"/>
      <c r="AR12" s="16"/>
      <c r="AS12" s="8">
        <f t="shared" si="9"/>
        <v>0</v>
      </c>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8"/>
      <c r="CF12" s="20"/>
    </row>
    <row r="13" spans="1:84" s="4" customFormat="1" ht="30" customHeight="1">
      <c r="A13" s="25" t="s">
        <v>71</v>
      </c>
      <c r="B13" s="26" t="s">
        <v>113</v>
      </c>
      <c r="C13" s="26" t="s">
        <v>114</v>
      </c>
      <c r="D13" s="26" t="s">
        <v>116</v>
      </c>
      <c r="E13" s="27" t="s">
        <v>267</v>
      </c>
      <c r="F13" s="29">
        <v>411360</v>
      </c>
      <c r="G13" s="16">
        <f t="shared" si="3"/>
        <v>0</v>
      </c>
      <c r="H13" s="16"/>
      <c r="I13" s="16"/>
      <c r="J13" s="16"/>
      <c r="K13" s="16"/>
      <c r="L13" s="35">
        <f t="shared" si="4"/>
        <v>411360</v>
      </c>
      <c r="M13" s="35">
        <v>411360</v>
      </c>
      <c r="N13" s="16"/>
      <c r="O13" s="16"/>
      <c r="P13" s="16"/>
      <c r="Q13" s="16"/>
      <c r="R13" s="16"/>
      <c r="S13" s="16"/>
      <c r="T13" s="16"/>
      <c r="U13" s="16"/>
      <c r="V13" s="16"/>
      <c r="W13" s="35">
        <f t="shared" si="5"/>
        <v>0</v>
      </c>
      <c r="X13" s="16"/>
      <c r="Y13" s="16"/>
      <c r="Z13" s="16"/>
      <c r="AA13" s="16"/>
      <c r="AB13" s="16"/>
      <c r="AC13" s="16"/>
      <c r="AD13" s="16"/>
      <c r="AE13" s="16">
        <f t="shared" si="6"/>
        <v>0</v>
      </c>
      <c r="AF13" s="16"/>
      <c r="AG13" s="16"/>
      <c r="AH13" s="16"/>
      <c r="AI13" s="16"/>
      <c r="AJ13" s="16"/>
      <c r="AK13" s="16"/>
      <c r="AL13" s="16">
        <f t="shared" si="7"/>
        <v>0</v>
      </c>
      <c r="AM13" s="16"/>
      <c r="AN13" s="16"/>
      <c r="AO13" s="16"/>
      <c r="AP13" s="16">
        <f t="shared" si="8"/>
        <v>0</v>
      </c>
      <c r="AQ13" s="16"/>
      <c r="AR13" s="16"/>
      <c r="AS13" s="8">
        <f t="shared" si="9"/>
        <v>0</v>
      </c>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8"/>
      <c r="CF13" s="20"/>
    </row>
    <row r="14" spans="1:84" s="4" customFormat="1" ht="30" customHeight="1">
      <c r="A14" s="25" t="s">
        <v>71</v>
      </c>
      <c r="B14" s="26" t="s">
        <v>117</v>
      </c>
      <c r="C14" s="26" t="s">
        <v>118</v>
      </c>
      <c r="D14" s="26" t="s">
        <v>119</v>
      </c>
      <c r="E14" s="27" t="s">
        <v>268</v>
      </c>
      <c r="F14" s="29">
        <f>1106125.43+90000+250000</f>
        <v>1446125.43</v>
      </c>
      <c r="G14" s="16">
        <f t="shared" si="3"/>
        <v>0</v>
      </c>
      <c r="H14" s="16"/>
      <c r="I14" s="16"/>
      <c r="J14" s="16"/>
      <c r="K14" s="16"/>
      <c r="L14" s="35">
        <f t="shared" si="4"/>
        <v>1446125.43</v>
      </c>
      <c r="M14" s="35">
        <v>1446125.43</v>
      </c>
      <c r="N14" s="16"/>
      <c r="O14" s="16"/>
      <c r="P14" s="16"/>
      <c r="Q14" s="16"/>
      <c r="R14" s="16"/>
      <c r="S14" s="16"/>
      <c r="T14" s="16"/>
      <c r="U14" s="16"/>
      <c r="V14" s="16"/>
      <c r="W14" s="35">
        <f t="shared" si="5"/>
        <v>0</v>
      </c>
      <c r="X14" s="16"/>
      <c r="Y14" s="16"/>
      <c r="Z14" s="16"/>
      <c r="AA14" s="16"/>
      <c r="AB14" s="16"/>
      <c r="AC14" s="16"/>
      <c r="AD14" s="16"/>
      <c r="AE14" s="16">
        <f t="shared" si="6"/>
        <v>0</v>
      </c>
      <c r="AF14" s="16"/>
      <c r="AG14" s="16"/>
      <c r="AH14" s="16"/>
      <c r="AI14" s="16"/>
      <c r="AJ14" s="16"/>
      <c r="AK14" s="16"/>
      <c r="AL14" s="16">
        <f t="shared" si="7"/>
        <v>0</v>
      </c>
      <c r="AM14" s="16"/>
      <c r="AN14" s="16"/>
      <c r="AO14" s="16"/>
      <c r="AP14" s="16">
        <f t="shared" si="8"/>
        <v>0</v>
      </c>
      <c r="AQ14" s="16"/>
      <c r="AR14" s="16"/>
      <c r="AS14" s="8">
        <f t="shared" si="9"/>
        <v>0</v>
      </c>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8"/>
      <c r="CF14" s="20"/>
    </row>
    <row r="15" spans="1:84" s="4" customFormat="1" ht="30" customHeight="1">
      <c r="A15" s="25" t="s">
        <v>71</v>
      </c>
      <c r="B15" s="26" t="s">
        <v>117</v>
      </c>
      <c r="C15" s="26" t="s">
        <v>120</v>
      </c>
      <c r="D15" s="26" t="s">
        <v>121</v>
      </c>
      <c r="E15" s="27" t="s">
        <v>269</v>
      </c>
      <c r="F15" s="29">
        <v>20000</v>
      </c>
      <c r="G15" s="16">
        <f t="shared" si="3"/>
        <v>0</v>
      </c>
      <c r="H15" s="16"/>
      <c r="I15" s="16"/>
      <c r="J15" s="16"/>
      <c r="K15" s="16"/>
      <c r="L15" s="35">
        <f t="shared" si="4"/>
        <v>20000</v>
      </c>
      <c r="M15" s="35">
        <v>20000</v>
      </c>
      <c r="N15" s="16"/>
      <c r="O15" s="16"/>
      <c r="P15" s="16"/>
      <c r="Q15" s="16"/>
      <c r="R15" s="16"/>
      <c r="S15" s="16"/>
      <c r="T15" s="16"/>
      <c r="U15" s="16"/>
      <c r="V15" s="16"/>
      <c r="W15" s="35">
        <f t="shared" si="5"/>
        <v>0</v>
      </c>
      <c r="X15" s="16"/>
      <c r="Y15" s="16"/>
      <c r="Z15" s="16"/>
      <c r="AA15" s="16"/>
      <c r="AB15" s="16"/>
      <c r="AC15" s="16"/>
      <c r="AD15" s="16"/>
      <c r="AE15" s="16">
        <f t="shared" si="6"/>
        <v>0</v>
      </c>
      <c r="AF15" s="16"/>
      <c r="AG15" s="16"/>
      <c r="AH15" s="16"/>
      <c r="AI15" s="16"/>
      <c r="AJ15" s="16"/>
      <c r="AK15" s="16"/>
      <c r="AL15" s="16">
        <f t="shared" si="7"/>
        <v>0</v>
      </c>
      <c r="AM15" s="16"/>
      <c r="AN15" s="16"/>
      <c r="AO15" s="16"/>
      <c r="AP15" s="16">
        <f t="shared" si="8"/>
        <v>0</v>
      </c>
      <c r="AQ15" s="16"/>
      <c r="AR15" s="16"/>
      <c r="AS15" s="8">
        <f t="shared" si="9"/>
        <v>0</v>
      </c>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8"/>
      <c r="CF15" s="20"/>
    </row>
    <row r="16" spans="1:84" s="4" customFormat="1" ht="30" customHeight="1">
      <c r="A16" s="25" t="s">
        <v>71</v>
      </c>
      <c r="B16" s="26" t="s">
        <v>117</v>
      </c>
      <c r="C16" s="26" t="s">
        <v>120</v>
      </c>
      <c r="D16" s="26" t="s">
        <v>121</v>
      </c>
      <c r="E16" s="27" t="s">
        <v>270</v>
      </c>
      <c r="F16" s="29">
        <v>20000</v>
      </c>
      <c r="G16" s="16">
        <f t="shared" si="3"/>
        <v>0</v>
      </c>
      <c r="H16" s="16"/>
      <c r="I16" s="16"/>
      <c r="J16" s="16"/>
      <c r="K16" s="16"/>
      <c r="L16" s="35">
        <f t="shared" si="4"/>
        <v>20000</v>
      </c>
      <c r="M16" s="35">
        <v>20000</v>
      </c>
      <c r="N16" s="16"/>
      <c r="O16" s="16"/>
      <c r="P16" s="16"/>
      <c r="Q16" s="16"/>
      <c r="R16" s="16"/>
      <c r="S16" s="16"/>
      <c r="T16" s="16"/>
      <c r="U16" s="16"/>
      <c r="V16" s="16"/>
      <c r="W16" s="35">
        <f t="shared" si="5"/>
        <v>0</v>
      </c>
      <c r="X16" s="16"/>
      <c r="Y16" s="16"/>
      <c r="Z16" s="16"/>
      <c r="AA16" s="16"/>
      <c r="AB16" s="16"/>
      <c r="AC16" s="16"/>
      <c r="AD16" s="16"/>
      <c r="AE16" s="16">
        <f t="shared" si="6"/>
        <v>0</v>
      </c>
      <c r="AF16" s="16"/>
      <c r="AG16" s="16"/>
      <c r="AH16" s="16"/>
      <c r="AI16" s="16"/>
      <c r="AJ16" s="16"/>
      <c r="AK16" s="16"/>
      <c r="AL16" s="16">
        <f t="shared" si="7"/>
        <v>0</v>
      </c>
      <c r="AM16" s="16"/>
      <c r="AN16" s="16"/>
      <c r="AO16" s="16"/>
      <c r="AP16" s="16">
        <f t="shared" si="8"/>
        <v>0</v>
      </c>
      <c r="AQ16" s="16"/>
      <c r="AR16" s="16"/>
      <c r="AS16" s="8">
        <f t="shared" si="9"/>
        <v>0</v>
      </c>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8"/>
      <c r="CF16" s="20"/>
    </row>
    <row r="17" spans="1:84" s="4" customFormat="1" ht="30" customHeight="1">
      <c r="A17" s="25" t="s">
        <v>71</v>
      </c>
      <c r="B17" s="26" t="s">
        <v>122</v>
      </c>
      <c r="C17" s="26" t="s">
        <v>123</v>
      </c>
      <c r="D17" s="26" t="s">
        <v>124</v>
      </c>
      <c r="E17" s="27" t="s">
        <v>271</v>
      </c>
      <c r="F17" s="29">
        <v>1200000</v>
      </c>
      <c r="G17" s="16">
        <f t="shared" si="3"/>
        <v>0</v>
      </c>
      <c r="H17" s="16"/>
      <c r="I17" s="16"/>
      <c r="J17" s="16"/>
      <c r="K17" s="16"/>
      <c r="L17" s="35">
        <f t="shared" si="4"/>
        <v>1200000</v>
      </c>
      <c r="M17" s="35"/>
      <c r="N17" s="16"/>
      <c r="O17" s="16"/>
      <c r="P17" s="16"/>
      <c r="Q17" s="8">
        <v>1200000</v>
      </c>
      <c r="R17" s="16"/>
      <c r="S17" s="16"/>
      <c r="T17" s="16"/>
      <c r="U17" s="16"/>
      <c r="V17" s="16"/>
      <c r="W17" s="35">
        <f t="shared" si="5"/>
        <v>0</v>
      </c>
      <c r="X17" s="16"/>
      <c r="Y17" s="16"/>
      <c r="Z17" s="16"/>
      <c r="AA17" s="16"/>
      <c r="AB17" s="16"/>
      <c r="AC17" s="16"/>
      <c r="AD17" s="16"/>
      <c r="AE17" s="16">
        <f t="shared" si="6"/>
        <v>0</v>
      </c>
      <c r="AF17" s="16"/>
      <c r="AG17" s="16"/>
      <c r="AH17" s="16"/>
      <c r="AI17" s="16"/>
      <c r="AJ17" s="16"/>
      <c r="AK17" s="16"/>
      <c r="AL17" s="16">
        <f t="shared" si="7"/>
        <v>0</v>
      </c>
      <c r="AM17" s="16"/>
      <c r="AN17" s="16"/>
      <c r="AO17" s="16"/>
      <c r="AP17" s="16">
        <f t="shared" si="8"/>
        <v>0</v>
      </c>
      <c r="AQ17" s="16"/>
      <c r="AR17" s="16"/>
      <c r="AS17" s="8">
        <f t="shared" si="9"/>
        <v>0</v>
      </c>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8"/>
      <c r="CF17" s="20"/>
    </row>
    <row r="18" spans="1:84" s="4" customFormat="1" ht="30" customHeight="1">
      <c r="A18" s="25" t="s">
        <v>71</v>
      </c>
      <c r="B18" s="26" t="s">
        <v>122</v>
      </c>
      <c r="C18" s="26" t="s">
        <v>123</v>
      </c>
      <c r="D18" s="26" t="s">
        <v>124</v>
      </c>
      <c r="E18" s="27" t="s">
        <v>272</v>
      </c>
      <c r="F18" s="29">
        <v>200000</v>
      </c>
      <c r="G18" s="16">
        <f t="shared" si="3"/>
        <v>0</v>
      </c>
      <c r="H18" s="16"/>
      <c r="I18" s="16"/>
      <c r="J18" s="16"/>
      <c r="K18" s="16"/>
      <c r="L18" s="35">
        <f t="shared" si="4"/>
        <v>200000</v>
      </c>
      <c r="M18" s="35"/>
      <c r="N18" s="16"/>
      <c r="O18" s="16"/>
      <c r="P18" s="16"/>
      <c r="Q18" s="8">
        <v>200000</v>
      </c>
      <c r="R18" s="16"/>
      <c r="S18" s="16"/>
      <c r="T18" s="16"/>
      <c r="U18" s="16"/>
      <c r="V18" s="16"/>
      <c r="W18" s="35">
        <f t="shared" si="5"/>
        <v>0</v>
      </c>
      <c r="X18" s="16"/>
      <c r="Y18" s="16"/>
      <c r="Z18" s="16"/>
      <c r="AA18" s="16"/>
      <c r="AB18" s="16"/>
      <c r="AC18" s="16"/>
      <c r="AD18" s="16"/>
      <c r="AE18" s="16">
        <f t="shared" si="6"/>
        <v>0</v>
      </c>
      <c r="AF18" s="16"/>
      <c r="AG18" s="16"/>
      <c r="AH18" s="16"/>
      <c r="AI18" s="16"/>
      <c r="AJ18" s="16"/>
      <c r="AK18" s="16"/>
      <c r="AL18" s="16">
        <f t="shared" si="7"/>
        <v>0</v>
      </c>
      <c r="AM18" s="16"/>
      <c r="AN18" s="16"/>
      <c r="AO18" s="16"/>
      <c r="AP18" s="16">
        <f t="shared" si="8"/>
        <v>0</v>
      </c>
      <c r="AQ18" s="16"/>
      <c r="AR18" s="16"/>
      <c r="AS18" s="8">
        <f t="shared" si="9"/>
        <v>0</v>
      </c>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8"/>
      <c r="CF18" s="20"/>
    </row>
    <row r="19" spans="1:84" s="4" customFormat="1" ht="30" customHeight="1">
      <c r="A19" s="25" t="s">
        <v>71</v>
      </c>
      <c r="B19" s="26" t="s">
        <v>109</v>
      </c>
      <c r="C19" s="26" t="s">
        <v>125</v>
      </c>
      <c r="D19" s="26" t="s">
        <v>126</v>
      </c>
      <c r="E19" s="27" t="s">
        <v>273</v>
      </c>
      <c r="F19" s="29">
        <f>19.6*10000</f>
        <v>196000</v>
      </c>
      <c r="G19" s="16">
        <f t="shared" si="3"/>
        <v>0</v>
      </c>
      <c r="H19" s="16"/>
      <c r="I19" s="16"/>
      <c r="J19" s="16"/>
      <c r="K19" s="16"/>
      <c r="L19" s="35">
        <f t="shared" si="4"/>
        <v>196000</v>
      </c>
      <c r="M19" s="35">
        <v>196000</v>
      </c>
      <c r="N19" s="16"/>
      <c r="O19" s="16"/>
      <c r="P19" s="16"/>
      <c r="Q19" s="16"/>
      <c r="R19" s="16"/>
      <c r="S19" s="16"/>
      <c r="T19" s="16"/>
      <c r="U19" s="16"/>
      <c r="V19" s="16"/>
      <c r="W19" s="35">
        <f t="shared" si="5"/>
        <v>0</v>
      </c>
      <c r="X19" s="16"/>
      <c r="Y19" s="16"/>
      <c r="Z19" s="16"/>
      <c r="AA19" s="16"/>
      <c r="AB19" s="16"/>
      <c r="AC19" s="16"/>
      <c r="AD19" s="16"/>
      <c r="AE19" s="16">
        <f t="shared" si="6"/>
        <v>0</v>
      </c>
      <c r="AF19" s="16"/>
      <c r="AG19" s="16"/>
      <c r="AH19" s="16"/>
      <c r="AI19" s="16"/>
      <c r="AJ19" s="16"/>
      <c r="AK19" s="16"/>
      <c r="AL19" s="16">
        <f t="shared" si="7"/>
        <v>0</v>
      </c>
      <c r="AM19" s="16"/>
      <c r="AN19" s="16"/>
      <c r="AO19" s="16"/>
      <c r="AP19" s="16">
        <f t="shared" si="8"/>
        <v>0</v>
      </c>
      <c r="AQ19" s="16"/>
      <c r="AR19" s="16"/>
      <c r="AS19" s="8">
        <f t="shared" si="9"/>
        <v>0</v>
      </c>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8"/>
      <c r="CF19" s="20"/>
    </row>
    <row r="20" spans="1:84" s="4" customFormat="1" ht="30" customHeight="1">
      <c r="A20" s="25" t="s">
        <v>71</v>
      </c>
      <c r="B20" s="26" t="s">
        <v>109</v>
      </c>
      <c r="C20" s="26" t="s">
        <v>110</v>
      </c>
      <c r="D20" s="26" t="s">
        <v>112</v>
      </c>
      <c r="E20" s="27" t="s">
        <v>274</v>
      </c>
      <c r="F20" s="29">
        <f>49.84*10000</f>
        <v>498400.00000000006</v>
      </c>
      <c r="G20" s="16">
        <f t="shared" si="3"/>
        <v>0</v>
      </c>
      <c r="H20" s="16"/>
      <c r="I20" s="16"/>
      <c r="J20" s="16"/>
      <c r="K20" s="16"/>
      <c r="L20" s="35">
        <f t="shared" si="4"/>
        <v>0</v>
      </c>
      <c r="M20" s="35"/>
      <c r="N20" s="16"/>
      <c r="O20" s="16"/>
      <c r="P20" s="16"/>
      <c r="Q20" s="16"/>
      <c r="R20" s="16"/>
      <c r="S20" s="16"/>
      <c r="T20" s="16"/>
      <c r="U20" s="16"/>
      <c r="V20" s="16"/>
      <c r="W20" s="35">
        <f t="shared" si="5"/>
        <v>0</v>
      </c>
      <c r="X20" s="16"/>
      <c r="Y20" s="16"/>
      <c r="Z20" s="16"/>
      <c r="AA20" s="16"/>
      <c r="AB20" s="16"/>
      <c r="AC20" s="16"/>
      <c r="AD20" s="16"/>
      <c r="AE20" s="16">
        <f t="shared" si="6"/>
        <v>0</v>
      </c>
      <c r="AF20" s="16"/>
      <c r="AG20" s="16"/>
      <c r="AH20" s="16"/>
      <c r="AI20" s="16"/>
      <c r="AJ20" s="16"/>
      <c r="AK20" s="16"/>
      <c r="AL20" s="16">
        <f t="shared" si="7"/>
        <v>0</v>
      </c>
      <c r="AM20" s="16"/>
      <c r="AN20" s="16"/>
      <c r="AO20" s="16"/>
      <c r="AP20" s="16">
        <f t="shared" si="8"/>
        <v>0</v>
      </c>
      <c r="AQ20" s="16"/>
      <c r="AR20" s="16"/>
      <c r="AS20" s="8">
        <f t="shared" si="9"/>
        <v>498400</v>
      </c>
      <c r="AT20" s="16"/>
      <c r="AU20" s="16"/>
      <c r="AV20" s="8">
        <v>498400</v>
      </c>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8"/>
      <c r="CF20" s="20"/>
    </row>
    <row r="21" spans="1:84" s="4" customFormat="1" ht="30" customHeight="1">
      <c r="A21" s="25" t="s">
        <v>71</v>
      </c>
      <c r="B21" s="26" t="s">
        <v>127</v>
      </c>
      <c r="C21" s="26" t="s">
        <v>128</v>
      </c>
      <c r="D21" s="26" t="s">
        <v>129</v>
      </c>
      <c r="E21" s="27" t="s">
        <v>275</v>
      </c>
      <c r="F21" s="29">
        <f>170000+80000+30000+70400+88800+710000+135000</f>
        <v>1284200</v>
      </c>
      <c r="G21" s="16">
        <f t="shared" si="3"/>
        <v>0</v>
      </c>
      <c r="H21" s="16"/>
      <c r="I21" s="16"/>
      <c r="J21" s="16"/>
      <c r="K21" s="16"/>
      <c r="L21" s="35">
        <f t="shared" si="4"/>
        <v>1284200</v>
      </c>
      <c r="M21" s="35"/>
      <c r="N21" s="16"/>
      <c r="O21" s="16"/>
      <c r="P21" s="16"/>
      <c r="Q21" s="8">
        <v>1284200</v>
      </c>
      <c r="R21" s="16"/>
      <c r="S21" s="16"/>
      <c r="T21" s="16"/>
      <c r="U21" s="16"/>
      <c r="V21" s="16"/>
      <c r="W21" s="35">
        <f t="shared" si="5"/>
        <v>0</v>
      </c>
      <c r="X21" s="16"/>
      <c r="Y21" s="16"/>
      <c r="Z21" s="16"/>
      <c r="AA21" s="16"/>
      <c r="AB21" s="16"/>
      <c r="AC21" s="16"/>
      <c r="AD21" s="16"/>
      <c r="AE21" s="16">
        <f t="shared" si="6"/>
        <v>0</v>
      </c>
      <c r="AF21" s="16"/>
      <c r="AG21" s="16"/>
      <c r="AH21" s="16"/>
      <c r="AI21" s="16"/>
      <c r="AJ21" s="16"/>
      <c r="AK21" s="16"/>
      <c r="AL21" s="16">
        <f t="shared" si="7"/>
        <v>0</v>
      </c>
      <c r="AM21" s="16"/>
      <c r="AN21" s="16"/>
      <c r="AO21" s="16"/>
      <c r="AP21" s="16">
        <f t="shared" si="8"/>
        <v>0</v>
      </c>
      <c r="AQ21" s="16"/>
      <c r="AR21" s="16"/>
      <c r="AS21" s="8">
        <f t="shared" si="9"/>
        <v>0</v>
      </c>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8"/>
      <c r="CF21" s="20"/>
    </row>
    <row r="22" spans="1:84" s="4" customFormat="1" ht="30" customHeight="1">
      <c r="A22" s="25" t="s">
        <v>71</v>
      </c>
      <c r="B22" s="26" t="s">
        <v>130</v>
      </c>
      <c r="C22" s="26" t="s">
        <v>131</v>
      </c>
      <c r="D22" s="26" t="s">
        <v>132</v>
      </c>
      <c r="E22" s="27" t="s">
        <v>276</v>
      </c>
      <c r="F22" s="29">
        <v>1124080.12</v>
      </c>
      <c r="G22" s="16">
        <f t="shared" si="3"/>
        <v>0</v>
      </c>
      <c r="H22" s="8"/>
      <c r="I22" s="16"/>
      <c r="J22" s="16"/>
      <c r="K22" s="16"/>
      <c r="L22" s="35">
        <f t="shared" si="4"/>
        <v>1124080.12</v>
      </c>
      <c r="M22" s="35">
        <v>215640</v>
      </c>
      <c r="N22" s="16"/>
      <c r="O22" s="16"/>
      <c r="P22" s="16"/>
      <c r="Q22" s="16"/>
      <c r="R22" s="16"/>
      <c r="S22" s="16"/>
      <c r="T22" s="16"/>
      <c r="U22" s="16"/>
      <c r="V22" s="8">
        <v>908440.12</v>
      </c>
      <c r="W22" s="35">
        <f t="shared" si="5"/>
        <v>0</v>
      </c>
      <c r="X22" s="16"/>
      <c r="Y22" s="16"/>
      <c r="Z22" s="16"/>
      <c r="AA22" s="16"/>
      <c r="AB22" s="16"/>
      <c r="AC22" s="16"/>
      <c r="AD22" s="16"/>
      <c r="AE22" s="16">
        <f t="shared" si="6"/>
        <v>0</v>
      </c>
      <c r="AF22" s="16"/>
      <c r="AG22" s="16"/>
      <c r="AH22" s="16"/>
      <c r="AI22" s="16"/>
      <c r="AJ22" s="16"/>
      <c r="AK22" s="16"/>
      <c r="AL22" s="16">
        <f t="shared" si="7"/>
        <v>0</v>
      </c>
      <c r="AM22" s="16"/>
      <c r="AN22" s="16"/>
      <c r="AO22" s="16"/>
      <c r="AP22" s="16">
        <f t="shared" si="8"/>
        <v>0</v>
      </c>
      <c r="AQ22" s="16"/>
      <c r="AR22" s="16"/>
      <c r="AS22" s="8">
        <f t="shared" si="9"/>
        <v>0</v>
      </c>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8"/>
      <c r="CF22" s="20"/>
    </row>
    <row r="23" spans="1:84" s="4" customFormat="1" ht="30" customHeight="1">
      <c r="A23" s="25" t="s">
        <v>71</v>
      </c>
      <c r="B23" s="26" t="s">
        <v>133</v>
      </c>
      <c r="C23" s="26" t="s">
        <v>134</v>
      </c>
      <c r="D23" s="26" t="s">
        <v>135</v>
      </c>
      <c r="E23" s="30" t="s">
        <v>277</v>
      </c>
      <c r="F23" s="28">
        <f>Y23</f>
        <v>411026998.01</v>
      </c>
      <c r="G23" s="16">
        <f t="shared" si="3"/>
        <v>0</v>
      </c>
      <c r="H23" s="16"/>
      <c r="I23" s="16"/>
      <c r="J23" s="16"/>
      <c r="K23" s="16"/>
      <c r="L23" s="35">
        <f t="shared" si="4"/>
        <v>0</v>
      </c>
      <c r="M23" s="35"/>
      <c r="N23" s="16"/>
      <c r="O23" s="16"/>
      <c r="P23" s="16"/>
      <c r="Q23" s="16"/>
      <c r="R23" s="16"/>
      <c r="S23" s="16"/>
      <c r="T23" s="16"/>
      <c r="U23" s="16"/>
      <c r="V23" s="16"/>
      <c r="W23" s="35">
        <f t="shared" si="5"/>
        <v>411026998.01</v>
      </c>
      <c r="X23" s="16"/>
      <c r="Y23" s="8">
        <f>411027053.06-55.05</f>
        <v>411026998.01</v>
      </c>
      <c r="Z23" s="16"/>
      <c r="AA23" s="16"/>
      <c r="AB23" s="16"/>
      <c r="AC23" s="16"/>
      <c r="AD23" s="16"/>
      <c r="AE23" s="16">
        <f t="shared" si="6"/>
        <v>0</v>
      </c>
      <c r="AF23" s="16"/>
      <c r="AG23" s="16"/>
      <c r="AH23" s="16"/>
      <c r="AI23" s="16"/>
      <c r="AJ23" s="16"/>
      <c r="AK23" s="16"/>
      <c r="AL23" s="16">
        <f t="shared" si="7"/>
        <v>0</v>
      </c>
      <c r="AM23" s="16"/>
      <c r="AN23" s="16"/>
      <c r="AO23" s="16"/>
      <c r="AP23" s="16">
        <f t="shared" si="8"/>
        <v>0</v>
      </c>
      <c r="AQ23" s="16"/>
      <c r="AR23" s="16"/>
      <c r="AS23" s="8">
        <f t="shared" si="9"/>
        <v>0</v>
      </c>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8"/>
      <c r="CF23" s="20"/>
    </row>
    <row r="24" spans="1:84" s="4" customFormat="1" ht="30" customHeight="1">
      <c r="A24" s="25" t="s">
        <v>71</v>
      </c>
      <c r="B24" s="15" t="s">
        <v>133</v>
      </c>
      <c r="C24" s="15" t="s">
        <v>134</v>
      </c>
      <c r="D24" s="15" t="s">
        <v>135</v>
      </c>
      <c r="E24" s="15" t="s">
        <v>278</v>
      </c>
      <c r="F24" s="31">
        <v>30000000</v>
      </c>
      <c r="G24" s="16">
        <f t="shared" si="3"/>
        <v>0</v>
      </c>
      <c r="H24" s="16"/>
      <c r="I24" s="16"/>
      <c r="J24" s="16"/>
      <c r="K24" s="16"/>
      <c r="L24" s="35">
        <f t="shared" si="4"/>
        <v>0</v>
      </c>
      <c r="M24" s="35"/>
      <c r="N24" s="16"/>
      <c r="O24" s="16"/>
      <c r="P24" s="16"/>
      <c r="Q24" s="16"/>
      <c r="R24" s="16"/>
      <c r="S24" s="16"/>
      <c r="T24" s="16"/>
      <c r="U24" s="16"/>
      <c r="V24" s="16"/>
      <c r="W24" s="35">
        <f t="shared" si="5"/>
        <v>0</v>
      </c>
      <c r="X24" s="16"/>
      <c r="Y24" s="16"/>
      <c r="Z24" s="16"/>
      <c r="AA24" s="16"/>
      <c r="AB24" s="16"/>
      <c r="AC24" s="16"/>
      <c r="AD24" s="16"/>
      <c r="AE24" s="8">
        <f t="shared" si="6"/>
        <v>30000000</v>
      </c>
      <c r="AF24" s="8"/>
      <c r="AG24" s="8">
        <v>30000000</v>
      </c>
      <c r="AH24" s="16"/>
      <c r="AI24" s="16"/>
      <c r="AJ24" s="16"/>
      <c r="AK24" s="16"/>
      <c r="AL24" s="16">
        <f t="shared" si="7"/>
        <v>0</v>
      </c>
      <c r="AM24" s="16"/>
      <c r="AN24" s="16"/>
      <c r="AO24" s="16"/>
      <c r="AP24" s="16">
        <f t="shared" si="8"/>
        <v>0</v>
      </c>
      <c r="AQ24" s="16"/>
      <c r="AR24" s="16"/>
      <c r="AS24" s="8">
        <f t="shared" si="9"/>
        <v>0</v>
      </c>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8"/>
      <c r="CF24" s="20"/>
    </row>
    <row r="25" spans="1:84" s="4" customFormat="1" ht="30" customHeight="1">
      <c r="A25" s="25" t="s">
        <v>71</v>
      </c>
      <c r="B25" s="15" t="s">
        <v>133</v>
      </c>
      <c r="C25" s="15" t="s">
        <v>134</v>
      </c>
      <c r="D25" s="15" t="s">
        <v>135</v>
      </c>
      <c r="E25" s="15" t="s">
        <v>279</v>
      </c>
      <c r="F25" s="31">
        <v>5396456</v>
      </c>
      <c r="G25" s="16">
        <f t="shared" si="3"/>
        <v>0</v>
      </c>
      <c r="H25" s="16"/>
      <c r="I25" s="16"/>
      <c r="J25" s="16"/>
      <c r="K25" s="16"/>
      <c r="L25" s="35">
        <f t="shared" si="4"/>
        <v>0</v>
      </c>
      <c r="M25" s="35"/>
      <c r="N25" s="16"/>
      <c r="O25" s="16"/>
      <c r="P25" s="16"/>
      <c r="Q25" s="16"/>
      <c r="R25" s="16"/>
      <c r="S25" s="16"/>
      <c r="T25" s="16"/>
      <c r="U25" s="16"/>
      <c r="V25" s="16"/>
      <c r="W25" s="35">
        <f t="shared" si="5"/>
        <v>5396456</v>
      </c>
      <c r="X25" s="8"/>
      <c r="Y25" s="8">
        <v>5396456</v>
      </c>
      <c r="Z25" s="16"/>
      <c r="AA25" s="16"/>
      <c r="AB25" s="16"/>
      <c r="AC25" s="16"/>
      <c r="AD25" s="16"/>
      <c r="AE25" s="16">
        <f t="shared" si="6"/>
        <v>0</v>
      </c>
      <c r="AF25" s="16"/>
      <c r="AG25" s="16"/>
      <c r="AH25" s="16"/>
      <c r="AI25" s="16"/>
      <c r="AJ25" s="16"/>
      <c r="AK25" s="16"/>
      <c r="AL25" s="16">
        <f t="shared" si="7"/>
        <v>0</v>
      </c>
      <c r="AM25" s="16"/>
      <c r="AN25" s="16"/>
      <c r="AO25" s="16"/>
      <c r="AP25" s="16">
        <f t="shared" si="8"/>
        <v>0</v>
      </c>
      <c r="AQ25" s="16"/>
      <c r="AR25" s="16"/>
      <c r="AS25" s="8">
        <f t="shared" si="9"/>
        <v>0</v>
      </c>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8"/>
      <c r="CF25" s="20"/>
    </row>
    <row r="26" ht="12.75" customHeight="1">
      <c r="F26" s="32"/>
    </row>
    <row r="28" ht="12.75" customHeight="1">
      <c r="F28" s="33"/>
    </row>
  </sheetData>
  <sheetProtection formatCells="0" formatColumns="0" formatRows="0" insertColumns="0" insertRows="0" insertHyperlinks="0" deleteColumns="0" deleteRows="0" sort="0" autoFilter="0" pivotTables="0"/>
  <mergeCells count="25">
    <mergeCell ref="BR4:BX4"/>
    <mergeCell ref="BY4:CA4"/>
    <mergeCell ref="CB4:CF4"/>
    <mergeCell ref="A4:A5"/>
    <mergeCell ref="E4:E5"/>
    <mergeCell ref="F4:F5"/>
    <mergeCell ref="AS4:AV4"/>
    <mergeCell ref="AW4:AY4"/>
    <mergeCell ref="AZ4:BE4"/>
    <mergeCell ref="BF4:BI4"/>
    <mergeCell ref="BJ4:BN4"/>
    <mergeCell ref="BO4:BQ4"/>
    <mergeCell ref="A1:CF1"/>
    <mergeCell ref="A2:CF2"/>
    <mergeCell ref="A3:CF3"/>
    <mergeCell ref="B4:D4"/>
    <mergeCell ref="G4:K4"/>
    <mergeCell ref="L4:V4"/>
    <mergeCell ref="W4:AD4"/>
    <mergeCell ref="AE4:AK4"/>
    <mergeCell ref="AL4:AO4"/>
    <mergeCell ref="AP4:AR4"/>
  </mergeCells>
  <printOptions horizontalCentered="1"/>
  <pageMargins left="0" right="0" top="0" bottom="0" header="0.5118110236220472" footer="0.5118110236220472"/>
  <pageSetup fitToHeight="0" fitToWidth="1" horizontalDpi="300" verticalDpi="300" orientation="landscape" paperSize="9" scale="40"/>
</worksheet>
</file>

<file path=xl/worksheets/sheet15.xml><?xml version="1.0" encoding="utf-8"?>
<worksheet xmlns="http://schemas.openxmlformats.org/spreadsheetml/2006/main" xmlns:r="http://schemas.openxmlformats.org/officeDocument/2006/relationships">
  <sheetPr>
    <pageSetUpPr fitToPage="1"/>
  </sheetPr>
  <dimension ref="A1:CF8"/>
  <sheetViews>
    <sheetView showGridLines="0" workbookViewId="0" topLeftCell="A1">
      <selection activeCell="B5" sqref="B1:D16384"/>
    </sheetView>
  </sheetViews>
  <sheetFormatPr defaultColWidth="8.7109375" defaultRowHeight="12.75" customHeight="1"/>
  <cols>
    <col min="1" max="1" width="32.28125" style="4" customWidth="1"/>
    <col min="2" max="2" width="11.140625" style="4" bestFit="1" customWidth="1"/>
    <col min="3" max="3" width="22.140625" style="4" bestFit="1" customWidth="1"/>
    <col min="4" max="4" width="13.140625" style="4" bestFit="1" customWidth="1"/>
    <col min="5" max="5" width="19.421875" style="4" customWidth="1"/>
    <col min="6" max="6" width="19.7109375" style="4" bestFit="1" customWidth="1"/>
    <col min="7" max="22" width="9.140625" style="4" hidden="1" customWidth="1"/>
    <col min="23" max="23" width="19.7109375" style="4" bestFit="1" customWidth="1"/>
    <col min="24" max="24" width="9.140625" style="4" hidden="1" customWidth="1"/>
    <col min="25" max="25" width="17.57421875" style="4" bestFit="1" customWidth="1"/>
    <col min="26" max="26" width="9.140625" style="4" hidden="1" customWidth="1"/>
    <col min="27" max="27" width="19.7109375" style="4" bestFit="1" customWidth="1"/>
    <col min="28" max="84" width="9.140625" style="4" hidden="1" customWidth="1"/>
    <col min="85" max="85" width="9.140625" style="4" customWidth="1"/>
  </cols>
  <sheetData>
    <row r="1" spans="1:84" s="4" customFormat="1" ht="15.75" customHeight="1">
      <c r="A1" s="181" t="s">
        <v>335</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row>
    <row r="2" spans="1:84" s="4" customFormat="1" ht="18.75" customHeight="1">
      <c r="A2" s="139" t="s">
        <v>336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row>
    <row r="3" spans="1:84" s="4" customFormat="1" ht="15" customHeight="1">
      <c r="A3" s="145" t="s">
        <v>2</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row>
    <row r="4" spans="1:84" s="4" customFormat="1" ht="15" customHeight="1">
      <c r="A4" s="142" t="s">
        <v>52</v>
      </c>
      <c r="B4" s="142" t="s">
        <v>157</v>
      </c>
      <c r="C4" s="142"/>
      <c r="D4" s="142"/>
      <c r="E4" s="142" t="s">
        <v>260</v>
      </c>
      <c r="F4" s="175" t="s">
        <v>53</v>
      </c>
      <c r="G4" s="175" t="s">
        <v>293</v>
      </c>
      <c r="H4" s="175"/>
      <c r="I4" s="175"/>
      <c r="J4" s="175"/>
      <c r="K4" s="175"/>
      <c r="L4" s="175" t="s">
        <v>294</v>
      </c>
      <c r="M4" s="175"/>
      <c r="N4" s="175"/>
      <c r="O4" s="175"/>
      <c r="P4" s="175"/>
      <c r="Q4" s="175"/>
      <c r="R4" s="175"/>
      <c r="S4" s="175"/>
      <c r="T4" s="175"/>
      <c r="U4" s="175"/>
      <c r="V4" s="175"/>
      <c r="W4" s="175" t="s">
        <v>295</v>
      </c>
      <c r="X4" s="175"/>
      <c r="Y4" s="175"/>
      <c r="Z4" s="175"/>
      <c r="AA4" s="175"/>
      <c r="AB4" s="175"/>
      <c r="AC4" s="175"/>
      <c r="AD4" s="175"/>
      <c r="AE4" s="175" t="s">
        <v>296</v>
      </c>
      <c r="AF4" s="175"/>
      <c r="AG4" s="175"/>
      <c r="AH4" s="175"/>
      <c r="AI4" s="175"/>
      <c r="AJ4" s="175"/>
      <c r="AK4" s="175"/>
      <c r="AL4" s="175" t="s">
        <v>297</v>
      </c>
      <c r="AM4" s="175"/>
      <c r="AN4" s="175"/>
      <c r="AO4" s="175"/>
      <c r="AP4" s="175" t="s">
        <v>298</v>
      </c>
      <c r="AQ4" s="175"/>
      <c r="AR4" s="175"/>
      <c r="AS4" s="175" t="s">
        <v>171</v>
      </c>
      <c r="AT4" s="175"/>
      <c r="AU4" s="175"/>
      <c r="AV4" s="175"/>
      <c r="AW4" s="175" t="s">
        <v>299</v>
      </c>
      <c r="AX4" s="175"/>
      <c r="AY4" s="175"/>
      <c r="AZ4" s="175" t="s">
        <v>166</v>
      </c>
      <c r="BA4" s="175"/>
      <c r="BB4" s="175"/>
      <c r="BC4" s="175"/>
      <c r="BD4" s="175"/>
      <c r="BE4" s="175"/>
      <c r="BF4" s="176" t="s">
        <v>172</v>
      </c>
      <c r="BG4" s="177"/>
      <c r="BH4" s="177"/>
      <c r="BI4" s="178"/>
      <c r="BJ4" s="175" t="s">
        <v>167</v>
      </c>
      <c r="BK4" s="175"/>
      <c r="BL4" s="175"/>
      <c r="BM4" s="175"/>
      <c r="BN4" s="175"/>
      <c r="BO4" s="175" t="s">
        <v>300</v>
      </c>
      <c r="BP4" s="175"/>
      <c r="BQ4" s="175"/>
      <c r="BR4" s="176" t="s">
        <v>301</v>
      </c>
      <c r="BS4" s="177"/>
      <c r="BT4" s="177"/>
      <c r="BU4" s="177"/>
      <c r="BV4" s="177"/>
      <c r="BW4" s="177"/>
      <c r="BX4" s="178"/>
      <c r="BY4" s="175" t="s">
        <v>302</v>
      </c>
      <c r="BZ4" s="175"/>
      <c r="CA4" s="175"/>
      <c r="CB4" s="175" t="s">
        <v>81</v>
      </c>
      <c r="CC4" s="175"/>
      <c r="CD4" s="175"/>
      <c r="CE4" s="175"/>
      <c r="CF4" s="175"/>
    </row>
    <row r="5" spans="1:84" s="4" customFormat="1" ht="48.75" customHeight="1">
      <c r="A5" s="142" t="s">
        <v>52</v>
      </c>
      <c r="B5" s="9" t="s">
        <v>89</v>
      </c>
      <c r="C5" s="9" t="s">
        <v>90</v>
      </c>
      <c r="D5" s="9" t="s">
        <v>91</v>
      </c>
      <c r="E5" s="142" t="s">
        <v>260</v>
      </c>
      <c r="F5" s="160" t="s">
        <v>303</v>
      </c>
      <c r="G5" s="14" t="s">
        <v>158</v>
      </c>
      <c r="H5" s="14" t="s">
        <v>304</v>
      </c>
      <c r="I5" s="14" t="s">
        <v>305</v>
      </c>
      <c r="J5" s="14" t="s">
        <v>183</v>
      </c>
      <c r="K5" s="14" t="s">
        <v>185</v>
      </c>
      <c r="L5" s="14" t="s">
        <v>158</v>
      </c>
      <c r="M5" s="14" t="s">
        <v>306</v>
      </c>
      <c r="N5" s="14" t="s">
        <v>199</v>
      </c>
      <c r="O5" s="14" t="s">
        <v>200</v>
      </c>
      <c r="P5" s="14" t="s">
        <v>307</v>
      </c>
      <c r="Q5" s="14" t="s">
        <v>206</v>
      </c>
      <c r="R5" s="14" t="s">
        <v>201</v>
      </c>
      <c r="S5" s="14" t="s">
        <v>196</v>
      </c>
      <c r="T5" s="14" t="s">
        <v>209</v>
      </c>
      <c r="U5" s="14" t="s">
        <v>197</v>
      </c>
      <c r="V5" s="14" t="s">
        <v>212</v>
      </c>
      <c r="W5" s="14" t="s">
        <v>158</v>
      </c>
      <c r="X5" s="14" t="s">
        <v>308</v>
      </c>
      <c r="Y5" s="14" t="s">
        <v>232</v>
      </c>
      <c r="Z5" s="14" t="s">
        <v>236</v>
      </c>
      <c r="AA5" s="14" t="s">
        <v>309</v>
      </c>
      <c r="AB5" s="14" t="s">
        <v>310</v>
      </c>
      <c r="AC5" s="14" t="s">
        <v>233</v>
      </c>
      <c r="AD5" s="14" t="s">
        <v>245</v>
      </c>
      <c r="AE5" s="14" t="s">
        <v>158</v>
      </c>
      <c r="AF5" s="14" t="s">
        <v>229</v>
      </c>
      <c r="AG5" s="14" t="s">
        <v>232</v>
      </c>
      <c r="AH5" s="14" t="s">
        <v>236</v>
      </c>
      <c r="AI5" s="14" t="s">
        <v>310</v>
      </c>
      <c r="AJ5" s="14" t="s">
        <v>233</v>
      </c>
      <c r="AK5" s="14" t="s">
        <v>245</v>
      </c>
      <c r="AL5" s="14" t="s">
        <v>158</v>
      </c>
      <c r="AM5" s="14" t="s">
        <v>164</v>
      </c>
      <c r="AN5" s="14" t="s">
        <v>165</v>
      </c>
      <c r="AO5" s="14" t="s">
        <v>311</v>
      </c>
      <c r="AP5" s="14" t="s">
        <v>158</v>
      </c>
      <c r="AQ5" s="14" t="s">
        <v>312</v>
      </c>
      <c r="AR5" s="14" t="s">
        <v>313</v>
      </c>
      <c r="AS5" s="14" t="s">
        <v>158</v>
      </c>
      <c r="AT5" s="14" t="s">
        <v>249</v>
      </c>
      <c r="AU5" s="14" t="s">
        <v>250</v>
      </c>
      <c r="AV5" s="14" t="s">
        <v>314</v>
      </c>
      <c r="AW5" s="14" t="s">
        <v>158</v>
      </c>
      <c r="AX5" s="14" t="s">
        <v>315</v>
      </c>
      <c r="AY5" s="14" t="s">
        <v>316</v>
      </c>
      <c r="AZ5" s="14" t="s">
        <v>158</v>
      </c>
      <c r="BA5" s="14" t="s">
        <v>317</v>
      </c>
      <c r="BB5" s="14" t="s">
        <v>220</v>
      </c>
      <c r="BC5" s="14" t="s">
        <v>222</v>
      </c>
      <c r="BD5" s="14" t="s">
        <v>318</v>
      </c>
      <c r="BE5" s="14" t="s">
        <v>319</v>
      </c>
      <c r="BF5" s="14" t="s">
        <v>158</v>
      </c>
      <c r="BG5" s="14" t="s">
        <v>251</v>
      </c>
      <c r="BH5" s="14" t="s">
        <v>252</v>
      </c>
      <c r="BI5" s="14" t="s">
        <v>253</v>
      </c>
      <c r="BJ5" s="14" t="s">
        <v>158</v>
      </c>
      <c r="BK5" s="14" t="s">
        <v>320</v>
      </c>
      <c r="BL5" s="14" t="s">
        <v>321</v>
      </c>
      <c r="BM5" s="14" t="s">
        <v>227</v>
      </c>
      <c r="BN5" s="14" t="s">
        <v>228</v>
      </c>
      <c r="BO5" s="14" t="s">
        <v>158</v>
      </c>
      <c r="BP5" s="14" t="s">
        <v>322</v>
      </c>
      <c r="BQ5" s="14" t="s">
        <v>323</v>
      </c>
      <c r="BR5" s="14" t="s">
        <v>158</v>
      </c>
      <c r="BS5" s="14" t="s">
        <v>324</v>
      </c>
      <c r="BT5" s="14" t="s">
        <v>325</v>
      </c>
      <c r="BU5" s="14" t="s">
        <v>326</v>
      </c>
      <c r="BV5" s="14" t="s">
        <v>327</v>
      </c>
      <c r="BW5" s="14" t="s">
        <v>328</v>
      </c>
      <c r="BX5" s="14" t="s">
        <v>329</v>
      </c>
      <c r="BY5" s="14" t="s">
        <v>158</v>
      </c>
      <c r="BZ5" s="14" t="s">
        <v>330</v>
      </c>
      <c r="CA5" s="14" t="s">
        <v>331</v>
      </c>
      <c r="CB5" s="14" t="s">
        <v>158</v>
      </c>
      <c r="CC5" s="14" t="s">
        <v>254</v>
      </c>
      <c r="CD5" s="14" t="s">
        <v>255</v>
      </c>
      <c r="CE5" s="14" t="s">
        <v>332</v>
      </c>
      <c r="CF5" s="14" t="s">
        <v>81</v>
      </c>
    </row>
    <row r="6" spans="1:84" s="4" customFormat="1" ht="30" customHeight="1">
      <c r="A6" s="15" t="s">
        <v>53</v>
      </c>
      <c r="B6" s="15" t="s">
        <v>103</v>
      </c>
      <c r="C6" s="15" t="s">
        <v>103</v>
      </c>
      <c r="D6" s="15" t="s">
        <v>103</v>
      </c>
      <c r="E6" s="15" t="s">
        <v>103</v>
      </c>
      <c r="F6" s="8">
        <v>1175632700</v>
      </c>
      <c r="G6" s="8"/>
      <c r="H6" s="8"/>
      <c r="I6" s="8"/>
      <c r="J6" s="8"/>
      <c r="K6" s="8"/>
      <c r="L6" s="8"/>
      <c r="M6" s="8"/>
      <c r="N6" s="8"/>
      <c r="O6" s="8"/>
      <c r="P6" s="8"/>
      <c r="Q6" s="8"/>
      <c r="R6" s="8"/>
      <c r="S6" s="8"/>
      <c r="T6" s="8"/>
      <c r="U6" s="8"/>
      <c r="V6" s="8"/>
      <c r="W6" s="8">
        <v>1175632700</v>
      </c>
      <c r="X6" s="8"/>
      <c r="Y6" s="8">
        <v>171400800</v>
      </c>
      <c r="Z6" s="8"/>
      <c r="AA6" s="8">
        <v>1004231900</v>
      </c>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8"/>
      <c r="CF6" s="20"/>
    </row>
    <row r="7" spans="1:84" s="4" customFormat="1" ht="30" customHeight="1">
      <c r="A7" s="15" t="s">
        <v>71</v>
      </c>
      <c r="B7" s="15" t="s">
        <v>133</v>
      </c>
      <c r="C7" s="15" t="s">
        <v>136</v>
      </c>
      <c r="D7" s="15" t="s">
        <v>137</v>
      </c>
      <c r="E7" s="15" t="s">
        <v>284</v>
      </c>
      <c r="F7" s="8">
        <v>1004231900</v>
      </c>
      <c r="G7" s="8"/>
      <c r="H7" s="8"/>
      <c r="I7" s="8"/>
      <c r="J7" s="8"/>
      <c r="K7" s="8"/>
      <c r="L7" s="8"/>
      <c r="M7" s="8"/>
      <c r="N7" s="8"/>
      <c r="O7" s="8"/>
      <c r="P7" s="8"/>
      <c r="Q7" s="8"/>
      <c r="R7" s="8"/>
      <c r="S7" s="8"/>
      <c r="T7" s="8"/>
      <c r="U7" s="8"/>
      <c r="V7" s="8"/>
      <c r="W7" s="8">
        <v>1004231900</v>
      </c>
      <c r="X7" s="8"/>
      <c r="Y7" s="8"/>
      <c r="Z7" s="8"/>
      <c r="AA7" s="8">
        <v>1004231900</v>
      </c>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8"/>
      <c r="CF7" s="20"/>
    </row>
    <row r="8" spans="1:84" s="4" customFormat="1" ht="30" customHeight="1">
      <c r="A8" s="15" t="s">
        <v>71</v>
      </c>
      <c r="B8" s="15" t="s">
        <v>133</v>
      </c>
      <c r="C8" s="15" t="s">
        <v>136</v>
      </c>
      <c r="D8" s="15" t="s">
        <v>138</v>
      </c>
      <c r="E8" s="15" t="s">
        <v>285</v>
      </c>
      <c r="F8" s="8">
        <v>171400800</v>
      </c>
      <c r="G8" s="8"/>
      <c r="H8" s="8"/>
      <c r="I8" s="8"/>
      <c r="J8" s="8"/>
      <c r="K8" s="8"/>
      <c r="L8" s="8"/>
      <c r="M8" s="8"/>
      <c r="N8" s="8"/>
      <c r="O8" s="8"/>
      <c r="P8" s="8"/>
      <c r="Q8" s="8"/>
      <c r="R8" s="8"/>
      <c r="S8" s="8"/>
      <c r="T8" s="8"/>
      <c r="U8" s="8"/>
      <c r="V8" s="8"/>
      <c r="W8" s="8">
        <v>171400800</v>
      </c>
      <c r="X8" s="8"/>
      <c r="Y8" s="8">
        <v>171400800</v>
      </c>
      <c r="Z8" s="8"/>
      <c r="AA8" s="8"/>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8"/>
      <c r="CF8" s="20"/>
    </row>
  </sheetData>
  <sheetProtection formatCells="0" formatColumns="0" formatRows="0" insertColumns="0" insertRows="0" insertHyperlinks="0" deleteColumns="0" deleteRows="0" sort="0" autoFilter="0" pivotTables="0"/>
  <mergeCells count="25">
    <mergeCell ref="BR4:BX4"/>
    <mergeCell ref="BY4:CA4"/>
    <mergeCell ref="CB4:CF4"/>
    <mergeCell ref="A4:A5"/>
    <mergeCell ref="E4:E5"/>
    <mergeCell ref="F4:F5"/>
    <mergeCell ref="AS4:AV4"/>
    <mergeCell ref="AW4:AY4"/>
    <mergeCell ref="AZ4:BE4"/>
    <mergeCell ref="BF4:BI4"/>
    <mergeCell ref="BJ4:BN4"/>
    <mergeCell ref="BO4:BQ4"/>
    <mergeCell ref="A1:CF1"/>
    <mergeCell ref="A2:CF2"/>
    <mergeCell ref="A3:CF3"/>
    <mergeCell ref="B4:D4"/>
    <mergeCell ref="G4:K4"/>
    <mergeCell ref="L4:V4"/>
    <mergeCell ref="W4:AD4"/>
    <mergeCell ref="AE4:AK4"/>
    <mergeCell ref="AL4:AO4"/>
    <mergeCell ref="AP4:AR4"/>
  </mergeCells>
  <printOptions horizontalCentered="1"/>
  <pageMargins left="0" right="0" top="0" bottom="0" header="0.5118110236220472" footer="0.5118110236220472"/>
  <pageSetup fitToHeight="0" fitToWidth="1" horizontalDpi="300" verticalDpi="300" orientation="landscape" paperSize="9" scale="70"/>
</worksheet>
</file>

<file path=xl/worksheets/sheet16.xml><?xml version="1.0" encoding="utf-8"?>
<worksheet xmlns="http://schemas.openxmlformats.org/spreadsheetml/2006/main" xmlns:r="http://schemas.openxmlformats.org/officeDocument/2006/relationships">
  <sheetPr>
    <pageSetUpPr fitToPage="1"/>
  </sheetPr>
  <dimension ref="A1:CF7"/>
  <sheetViews>
    <sheetView workbookViewId="0" topLeftCell="C1">
      <selection activeCell="E15" sqref="E15"/>
    </sheetView>
  </sheetViews>
  <sheetFormatPr defaultColWidth="8.7109375" defaultRowHeight="12.75" customHeight="1"/>
  <cols>
    <col min="1" max="1" width="31.57421875" style="4" customWidth="1"/>
    <col min="2" max="4" width="5.00390625" style="4" customWidth="1"/>
    <col min="5" max="5" width="28.8515625" style="4" customWidth="1"/>
    <col min="6" max="6" width="14.28125" style="4" customWidth="1"/>
    <col min="7" max="11" width="12.28125" style="4" customWidth="1"/>
    <col min="12" max="22" width="11.140625" style="4" customWidth="1"/>
    <col min="23" max="83" width="14.28125" style="4" hidden="1" customWidth="1"/>
    <col min="84" max="84" width="9.140625" style="4" hidden="1" customWidth="1"/>
  </cols>
  <sheetData>
    <row r="1" spans="1:83" s="4" customFormat="1" ht="15.75" customHeight="1">
      <c r="A1" s="181" t="s">
        <v>337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row>
    <row r="2" spans="1:84" s="4" customFormat="1" ht="18.75" customHeight="1">
      <c r="A2" s="139" t="s">
        <v>338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row>
    <row r="3" spans="1:84" s="4" customFormat="1" ht="15" customHeight="1">
      <c r="A3" s="145" t="s">
        <v>2</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row>
    <row r="4" spans="1:84" s="12" customFormat="1" ht="15" customHeight="1">
      <c r="A4" s="142" t="s">
        <v>52</v>
      </c>
      <c r="B4" s="142" t="s">
        <v>157</v>
      </c>
      <c r="C4" s="142"/>
      <c r="D4" s="142"/>
      <c r="E4" s="142" t="s">
        <v>260</v>
      </c>
      <c r="F4" s="175" t="s">
        <v>53</v>
      </c>
      <c r="G4" s="175" t="s">
        <v>293</v>
      </c>
      <c r="H4" s="175"/>
      <c r="I4" s="175"/>
      <c r="J4" s="175"/>
      <c r="K4" s="175"/>
      <c r="L4" s="175" t="s">
        <v>294</v>
      </c>
      <c r="M4" s="175"/>
      <c r="N4" s="175"/>
      <c r="O4" s="175"/>
      <c r="P4" s="175"/>
      <c r="Q4" s="175"/>
      <c r="R4" s="175"/>
      <c r="S4" s="175"/>
      <c r="T4" s="175"/>
      <c r="U4" s="175"/>
      <c r="V4" s="175"/>
      <c r="W4" s="175" t="s">
        <v>295</v>
      </c>
      <c r="X4" s="175"/>
      <c r="Y4" s="175"/>
      <c r="Z4" s="175"/>
      <c r="AA4" s="175"/>
      <c r="AB4" s="175"/>
      <c r="AC4" s="175"/>
      <c r="AD4" s="175"/>
      <c r="AE4" s="175" t="s">
        <v>296</v>
      </c>
      <c r="AF4" s="175"/>
      <c r="AG4" s="175"/>
      <c r="AH4" s="175"/>
      <c r="AI4" s="175"/>
      <c r="AJ4" s="175"/>
      <c r="AK4" s="175"/>
      <c r="AL4" s="175" t="s">
        <v>297</v>
      </c>
      <c r="AM4" s="175"/>
      <c r="AN4" s="175"/>
      <c r="AO4" s="175"/>
      <c r="AP4" s="175" t="s">
        <v>298</v>
      </c>
      <c r="AQ4" s="175"/>
      <c r="AR4" s="175"/>
      <c r="AS4" s="175" t="s">
        <v>171</v>
      </c>
      <c r="AT4" s="175"/>
      <c r="AU4" s="175"/>
      <c r="AV4" s="175"/>
      <c r="AW4" s="175" t="s">
        <v>299</v>
      </c>
      <c r="AX4" s="175"/>
      <c r="AY4" s="175"/>
      <c r="AZ4" s="175" t="s">
        <v>166</v>
      </c>
      <c r="BA4" s="175"/>
      <c r="BB4" s="175"/>
      <c r="BC4" s="175"/>
      <c r="BD4" s="175"/>
      <c r="BE4" s="175"/>
      <c r="BF4" s="176" t="s">
        <v>172</v>
      </c>
      <c r="BG4" s="177"/>
      <c r="BH4" s="177"/>
      <c r="BI4" s="178"/>
      <c r="BJ4" s="175" t="s">
        <v>167</v>
      </c>
      <c r="BK4" s="175"/>
      <c r="BL4" s="175"/>
      <c r="BM4" s="175"/>
      <c r="BN4" s="175"/>
      <c r="BO4" s="175" t="s">
        <v>300</v>
      </c>
      <c r="BP4" s="175"/>
      <c r="BQ4" s="175"/>
      <c r="BR4" s="176" t="s">
        <v>301</v>
      </c>
      <c r="BS4" s="177"/>
      <c r="BT4" s="177"/>
      <c r="BU4" s="177"/>
      <c r="BV4" s="177"/>
      <c r="BW4" s="177"/>
      <c r="BX4" s="178"/>
      <c r="BY4" s="175" t="s">
        <v>302</v>
      </c>
      <c r="BZ4" s="175"/>
      <c r="CA4" s="175"/>
      <c r="CB4" s="175" t="s">
        <v>81</v>
      </c>
      <c r="CC4" s="175"/>
      <c r="CD4" s="175"/>
      <c r="CE4" s="175"/>
      <c r="CF4" s="175"/>
    </row>
    <row r="5" spans="1:84" s="12" customFormat="1" ht="48.75" customHeight="1">
      <c r="A5" s="142" t="s">
        <v>52</v>
      </c>
      <c r="B5" s="9" t="s">
        <v>89</v>
      </c>
      <c r="C5" s="9" t="s">
        <v>90</v>
      </c>
      <c r="D5" s="9" t="s">
        <v>91</v>
      </c>
      <c r="E5" s="142" t="s">
        <v>260</v>
      </c>
      <c r="F5" s="160" t="s">
        <v>303</v>
      </c>
      <c r="G5" s="14" t="s">
        <v>158</v>
      </c>
      <c r="H5" s="14" t="s">
        <v>304</v>
      </c>
      <c r="I5" s="14" t="s">
        <v>305</v>
      </c>
      <c r="J5" s="14" t="s">
        <v>183</v>
      </c>
      <c r="K5" s="14" t="s">
        <v>185</v>
      </c>
      <c r="L5" s="14" t="s">
        <v>158</v>
      </c>
      <c r="M5" s="14" t="s">
        <v>306</v>
      </c>
      <c r="N5" s="14" t="s">
        <v>199</v>
      </c>
      <c r="O5" s="14" t="s">
        <v>200</v>
      </c>
      <c r="P5" s="14" t="s">
        <v>307</v>
      </c>
      <c r="Q5" s="14" t="s">
        <v>206</v>
      </c>
      <c r="R5" s="14" t="s">
        <v>201</v>
      </c>
      <c r="S5" s="14" t="s">
        <v>196</v>
      </c>
      <c r="T5" s="14" t="s">
        <v>209</v>
      </c>
      <c r="U5" s="14" t="s">
        <v>197</v>
      </c>
      <c r="V5" s="14" t="s">
        <v>212</v>
      </c>
      <c r="W5" s="14" t="s">
        <v>158</v>
      </c>
      <c r="X5" s="14" t="s">
        <v>308</v>
      </c>
      <c r="Y5" s="14" t="s">
        <v>232</v>
      </c>
      <c r="Z5" s="14" t="s">
        <v>236</v>
      </c>
      <c r="AA5" s="14" t="s">
        <v>309</v>
      </c>
      <c r="AB5" s="14" t="s">
        <v>310</v>
      </c>
      <c r="AC5" s="14" t="s">
        <v>233</v>
      </c>
      <c r="AD5" s="14" t="s">
        <v>245</v>
      </c>
      <c r="AE5" s="14" t="s">
        <v>158</v>
      </c>
      <c r="AF5" s="14" t="s">
        <v>229</v>
      </c>
      <c r="AG5" s="14" t="s">
        <v>232</v>
      </c>
      <c r="AH5" s="14" t="s">
        <v>236</v>
      </c>
      <c r="AI5" s="14" t="s">
        <v>310</v>
      </c>
      <c r="AJ5" s="14" t="s">
        <v>233</v>
      </c>
      <c r="AK5" s="14" t="s">
        <v>245</v>
      </c>
      <c r="AL5" s="14" t="s">
        <v>158</v>
      </c>
      <c r="AM5" s="14" t="s">
        <v>164</v>
      </c>
      <c r="AN5" s="14" t="s">
        <v>165</v>
      </c>
      <c r="AO5" s="14" t="s">
        <v>311</v>
      </c>
      <c r="AP5" s="14" t="s">
        <v>158</v>
      </c>
      <c r="AQ5" s="14" t="s">
        <v>312</v>
      </c>
      <c r="AR5" s="14" t="s">
        <v>313</v>
      </c>
      <c r="AS5" s="14" t="s">
        <v>158</v>
      </c>
      <c r="AT5" s="14" t="s">
        <v>249</v>
      </c>
      <c r="AU5" s="14" t="s">
        <v>250</v>
      </c>
      <c r="AV5" s="14" t="s">
        <v>314</v>
      </c>
      <c r="AW5" s="14" t="s">
        <v>158</v>
      </c>
      <c r="AX5" s="14" t="s">
        <v>315</v>
      </c>
      <c r="AY5" s="14" t="s">
        <v>316</v>
      </c>
      <c r="AZ5" s="14" t="s">
        <v>158</v>
      </c>
      <c r="BA5" s="14" t="s">
        <v>317</v>
      </c>
      <c r="BB5" s="14" t="s">
        <v>220</v>
      </c>
      <c r="BC5" s="14" t="s">
        <v>222</v>
      </c>
      <c r="BD5" s="14" t="s">
        <v>318</v>
      </c>
      <c r="BE5" s="14" t="s">
        <v>319</v>
      </c>
      <c r="BF5" s="14" t="s">
        <v>158</v>
      </c>
      <c r="BG5" s="14" t="s">
        <v>251</v>
      </c>
      <c r="BH5" s="14" t="s">
        <v>252</v>
      </c>
      <c r="BI5" s="14" t="s">
        <v>253</v>
      </c>
      <c r="BJ5" s="14" t="s">
        <v>158</v>
      </c>
      <c r="BK5" s="14" t="s">
        <v>320</v>
      </c>
      <c r="BL5" s="14" t="s">
        <v>321</v>
      </c>
      <c r="BM5" s="14" t="s">
        <v>227</v>
      </c>
      <c r="BN5" s="14" t="s">
        <v>228</v>
      </c>
      <c r="BO5" s="14" t="s">
        <v>158</v>
      </c>
      <c r="BP5" s="14" t="s">
        <v>322</v>
      </c>
      <c r="BQ5" s="14" t="s">
        <v>323</v>
      </c>
      <c r="BR5" s="14" t="s">
        <v>158</v>
      </c>
      <c r="BS5" s="14" t="s">
        <v>324</v>
      </c>
      <c r="BT5" s="14" t="s">
        <v>325</v>
      </c>
      <c r="BU5" s="14" t="s">
        <v>326</v>
      </c>
      <c r="BV5" s="14" t="s">
        <v>327</v>
      </c>
      <c r="BW5" s="14" t="s">
        <v>328</v>
      </c>
      <c r="BX5" s="14" t="s">
        <v>329</v>
      </c>
      <c r="BY5" s="14" t="s">
        <v>158</v>
      </c>
      <c r="BZ5" s="14" t="s">
        <v>330</v>
      </c>
      <c r="CA5" s="14" t="s">
        <v>331</v>
      </c>
      <c r="CB5" s="14" t="s">
        <v>158</v>
      </c>
      <c r="CC5" s="14" t="s">
        <v>254</v>
      </c>
      <c r="CD5" s="14" t="s">
        <v>255</v>
      </c>
      <c r="CE5" s="14" t="s">
        <v>332</v>
      </c>
      <c r="CF5" s="14" t="s">
        <v>81</v>
      </c>
    </row>
    <row r="6" spans="1:84" s="13" customFormat="1" ht="30" customHeight="1">
      <c r="A6" s="15" t="s">
        <v>71</v>
      </c>
      <c r="B6" s="15"/>
      <c r="C6" s="15"/>
      <c r="D6" s="15"/>
      <c r="E6" s="15"/>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8"/>
      <c r="CF6" s="19"/>
    </row>
    <row r="7" ht="12.75" customHeight="1">
      <c r="C7" s="17" t="s">
        <v>288</v>
      </c>
    </row>
  </sheetData>
  <sheetProtection/>
  <mergeCells count="22">
    <mergeCell ref="BR4:BX4"/>
    <mergeCell ref="BY4:CA4"/>
    <mergeCell ref="CB4:CF4"/>
    <mergeCell ref="A4:A5"/>
    <mergeCell ref="E4:E5"/>
    <mergeCell ref="F4:F5"/>
    <mergeCell ref="AS4:AV4"/>
    <mergeCell ref="AW4:AY4"/>
    <mergeCell ref="AZ4:BE4"/>
    <mergeCell ref="BF4:BI4"/>
    <mergeCell ref="BJ4:BN4"/>
    <mergeCell ref="BO4:BQ4"/>
    <mergeCell ref="A1:CE1"/>
    <mergeCell ref="A2:CF2"/>
    <mergeCell ref="A3:CF3"/>
    <mergeCell ref="B4:D4"/>
    <mergeCell ref="G4:K4"/>
    <mergeCell ref="L4:V4"/>
    <mergeCell ref="W4:AD4"/>
    <mergeCell ref="AE4:AK4"/>
    <mergeCell ref="AL4:AO4"/>
    <mergeCell ref="AP4:AR4"/>
  </mergeCells>
  <printOptions/>
  <pageMargins left="0.7086614173228347" right="0.7086614173228347" top="0.7480314960629921" bottom="0.7480314960629921" header="0.31496062992125984" footer="0.31496062992125984"/>
  <pageSetup fitToHeight="0" fitToWidth="1" orientation="landscape" paperSize="9" scale="48"/>
</worksheet>
</file>

<file path=xl/worksheets/sheet17.xml><?xml version="1.0" encoding="utf-8"?>
<worksheet xmlns="http://schemas.openxmlformats.org/spreadsheetml/2006/main" xmlns:r="http://schemas.openxmlformats.org/officeDocument/2006/relationships">
  <sheetPr>
    <pageSetUpPr fitToPage="1"/>
  </sheetPr>
  <dimension ref="A1:G6"/>
  <sheetViews>
    <sheetView showGridLines="0" workbookViewId="0" topLeftCell="A1">
      <selection activeCell="L19" sqref="L19"/>
    </sheetView>
  </sheetViews>
  <sheetFormatPr defaultColWidth="9.140625" defaultRowHeight="12.75" customHeight="1"/>
  <cols>
    <col min="1" max="1" width="35.00390625" style="4" customWidth="1"/>
    <col min="2" max="5" width="10.7109375" style="4" bestFit="1" customWidth="1"/>
    <col min="6" max="6" width="9.140625" style="4" customWidth="1"/>
  </cols>
  <sheetData>
    <row r="1" spans="1:7" s="4" customFormat="1" ht="15" customHeight="1">
      <c r="A1" s="144" t="s">
        <v>339</v>
      </c>
      <c r="B1" s="144"/>
      <c r="C1" s="144"/>
      <c r="D1" s="144"/>
      <c r="E1" s="144"/>
      <c r="F1" s="144"/>
      <c r="G1" s="144"/>
    </row>
    <row r="2" spans="1:7" s="4" customFormat="1" ht="18.75" customHeight="1">
      <c r="A2" s="139" t="s">
        <v>340</v>
      </c>
      <c r="B2" s="139"/>
      <c r="C2" s="139"/>
      <c r="D2" s="139"/>
      <c r="E2" s="139"/>
      <c r="F2" s="139"/>
      <c r="G2" s="139"/>
    </row>
    <row r="3" spans="1:7" s="4" customFormat="1" ht="15" customHeight="1">
      <c r="A3" s="145" t="s">
        <v>2</v>
      </c>
      <c r="B3" s="145"/>
      <c r="C3" s="145"/>
      <c r="D3" s="145"/>
      <c r="E3" s="145"/>
      <c r="F3" s="145"/>
      <c r="G3" s="145"/>
    </row>
    <row r="4" spans="1:7" s="4" customFormat="1" ht="15" customHeight="1">
      <c r="A4" s="142" t="s">
        <v>52</v>
      </c>
      <c r="B4" s="142" t="s">
        <v>53</v>
      </c>
      <c r="C4" s="142" t="s">
        <v>341</v>
      </c>
      <c r="D4" s="142" t="s">
        <v>342</v>
      </c>
      <c r="E4" s="142"/>
      <c r="F4" s="142"/>
      <c r="G4" s="142" t="s">
        <v>201</v>
      </c>
    </row>
    <row r="5" spans="1:7" s="4" customFormat="1" ht="48.75" customHeight="1">
      <c r="A5" s="142"/>
      <c r="B5" s="142"/>
      <c r="C5" s="142"/>
      <c r="D5" s="9" t="s">
        <v>343</v>
      </c>
      <c r="E5" s="9" t="s">
        <v>209</v>
      </c>
      <c r="F5" s="9" t="s">
        <v>344</v>
      </c>
      <c r="G5" s="142"/>
    </row>
    <row r="6" spans="1:7" s="4" customFormat="1" ht="30" customHeight="1">
      <c r="A6" s="6" t="s">
        <v>71</v>
      </c>
      <c r="B6" s="8">
        <v>68000</v>
      </c>
      <c r="C6" s="10">
        <v>40000</v>
      </c>
      <c r="D6" s="10">
        <v>28000</v>
      </c>
      <c r="E6" s="10">
        <v>28000</v>
      </c>
      <c r="F6" s="11"/>
      <c r="G6" s="11"/>
    </row>
    <row r="7" s="4" customFormat="1" ht="15" customHeight="1"/>
  </sheetData>
  <sheetProtection formatCells="0" formatColumns="0" formatRows="0" insertColumns="0" insertRows="0" insertHyperlinks="0" deleteColumns="0" deleteRows="0" sort="0" autoFilter="0" pivotTables="0"/>
  <mergeCells count="8">
    <mergeCell ref="A1:G1"/>
    <mergeCell ref="A2:G2"/>
    <mergeCell ref="A3:G3"/>
    <mergeCell ref="D4:F4"/>
    <mergeCell ref="A4:A5"/>
    <mergeCell ref="B4:B5"/>
    <mergeCell ref="C4:C5"/>
    <mergeCell ref="G4:G5"/>
  </mergeCells>
  <printOptions horizontalCentered="1"/>
  <pageMargins left="0" right="0" top="0.7874015748031494" bottom="0.7874015748031494" header="0.5" footer="0.5"/>
  <pageSetup fitToHeight="1"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D9"/>
  <sheetViews>
    <sheetView showGridLines="0" tabSelected="1" workbookViewId="0" topLeftCell="A1">
      <selection activeCell="L10" sqref="L10"/>
    </sheetView>
  </sheetViews>
  <sheetFormatPr defaultColWidth="8.7109375" defaultRowHeight="12.75" customHeight="1"/>
  <cols>
    <col min="1" max="1" width="42.8515625" style="4" customWidth="1"/>
    <col min="2" max="2" width="25.8515625" style="4" customWidth="1"/>
    <col min="3" max="3" width="17.28125" style="4" customWidth="1"/>
    <col min="4" max="4" width="20.57421875" style="4" customWidth="1"/>
    <col min="5" max="5" width="6.8515625" style="4" customWidth="1"/>
  </cols>
  <sheetData>
    <row r="1" spans="1:4" s="4" customFormat="1" ht="15" customHeight="1">
      <c r="A1" s="182" t="s">
        <v>345</v>
      </c>
      <c r="B1" s="182"/>
      <c r="C1" s="182"/>
      <c r="D1" s="182"/>
    </row>
    <row r="2" spans="1:4" s="4" customFormat="1" ht="18.75" customHeight="1">
      <c r="A2" s="172" t="s">
        <v>346</v>
      </c>
      <c r="B2" s="183"/>
      <c r="C2" s="183"/>
      <c r="D2" s="183"/>
    </row>
    <row r="3" spans="1:4" s="4" customFormat="1" ht="15" customHeight="1">
      <c r="A3" s="184" t="s">
        <v>2</v>
      </c>
      <c r="B3" s="184"/>
      <c r="C3" s="184"/>
      <c r="D3" s="184"/>
    </row>
    <row r="4" spans="1:4" s="4" customFormat="1" ht="57.75" customHeight="1">
      <c r="A4" s="5" t="s">
        <v>52</v>
      </c>
      <c r="B4" s="5" t="s">
        <v>347</v>
      </c>
      <c r="C4" s="5" t="s">
        <v>348</v>
      </c>
      <c r="D4" s="5" t="s">
        <v>349</v>
      </c>
    </row>
    <row r="5" spans="1:4" s="4" customFormat="1" ht="24" customHeight="1">
      <c r="A5" s="6" t="s">
        <v>53</v>
      </c>
      <c r="B5" s="6" t="s">
        <v>103</v>
      </c>
      <c r="C5" s="7" t="s">
        <v>103</v>
      </c>
      <c r="D5" s="8">
        <v>3125000</v>
      </c>
    </row>
    <row r="6" spans="1:4" s="4" customFormat="1" ht="24" customHeight="1">
      <c r="A6" s="6" t="s">
        <v>350</v>
      </c>
      <c r="B6" s="6" t="s">
        <v>351</v>
      </c>
      <c r="C6" s="7" t="s">
        <v>352</v>
      </c>
      <c r="D6" s="8">
        <v>15000</v>
      </c>
    </row>
    <row r="7" spans="1:4" s="4" customFormat="1" ht="24" customHeight="1">
      <c r="A7" s="6" t="s">
        <v>350</v>
      </c>
      <c r="B7" s="6" t="s">
        <v>353</v>
      </c>
      <c r="C7" s="7" t="s">
        <v>352</v>
      </c>
      <c r="D7" s="8">
        <v>710000</v>
      </c>
    </row>
    <row r="8" spans="1:4" s="4" customFormat="1" ht="24" customHeight="1">
      <c r="A8" s="6" t="s">
        <v>350</v>
      </c>
      <c r="B8" s="6" t="s">
        <v>354</v>
      </c>
      <c r="C8" s="7" t="s">
        <v>352</v>
      </c>
      <c r="D8" s="8">
        <v>1400000</v>
      </c>
    </row>
    <row r="9" spans="1:4" s="4" customFormat="1" ht="24" customHeight="1">
      <c r="A9" s="6" t="s">
        <v>350</v>
      </c>
      <c r="B9" s="6" t="s">
        <v>355</v>
      </c>
      <c r="C9" s="7" t="s">
        <v>352</v>
      </c>
      <c r="D9" s="8">
        <v>1000000</v>
      </c>
    </row>
  </sheetData>
  <sheetProtection formatCells="0" formatColumns="0" formatRows="0" insertColumns="0" insertRows="0" insertHyperlinks="0" deleteColumns="0" deleteRows="0" sort="0" autoFilter="0" pivotTables="0"/>
  <mergeCells count="3">
    <mergeCell ref="A1:D1"/>
    <mergeCell ref="A2:D2"/>
    <mergeCell ref="A3:D3"/>
  </mergeCells>
  <printOptions horizontalCentered="1"/>
  <pageMargins left="0" right="0" top="0.7874015748031494" bottom="0.7874015748031494" header="0.5" footer="0.5"/>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29"/>
  <sheetViews>
    <sheetView zoomScaleSheetLayoutView="100" workbookViewId="0" topLeftCell="A1">
      <selection activeCell="N38" sqref="N38"/>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359</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3000</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64.5" customHeight="1">
      <c r="A9" s="2" t="s">
        <v>366</v>
      </c>
      <c r="B9" s="188" t="s">
        <v>367</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2.75">
      <c r="A11" s="187"/>
      <c r="B11" s="187" t="s">
        <v>373</v>
      </c>
      <c r="C11" s="187" t="s">
        <v>374</v>
      </c>
      <c r="D11" s="191" t="s">
        <v>375</v>
      </c>
      <c r="E11" s="192"/>
      <c r="F11" s="193"/>
      <c r="G11" s="200" t="s">
        <v>376</v>
      </c>
      <c r="H11" s="201"/>
      <c r="I11" s="202"/>
    </row>
    <row r="12" spans="1:9" ht="12.75">
      <c r="A12" s="187"/>
      <c r="B12" s="187"/>
      <c r="C12" s="187"/>
      <c r="D12" s="194"/>
      <c r="E12" s="195"/>
      <c r="F12" s="196"/>
      <c r="G12" s="203"/>
      <c r="H12" s="204"/>
      <c r="I12" s="205"/>
    </row>
    <row r="13" spans="1:9" ht="12.75">
      <c r="A13" s="187"/>
      <c r="B13" s="187"/>
      <c r="C13" s="187"/>
      <c r="D13" s="197"/>
      <c r="E13" s="198"/>
      <c r="F13" s="199"/>
      <c r="G13" s="206"/>
      <c r="H13" s="207"/>
      <c r="I13" s="208"/>
    </row>
    <row r="14" spans="1:9" ht="13.5">
      <c r="A14" s="187"/>
      <c r="B14" s="187"/>
      <c r="C14" s="187" t="s">
        <v>377</v>
      </c>
      <c r="D14" s="188" t="s">
        <v>378</v>
      </c>
      <c r="E14" s="188"/>
      <c r="F14" s="188"/>
      <c r="G14" s="187" t="s">
        <v>379</v>
      </c>
      <c r="H14" s="187"/>
      <c r="I14" s="187"/>
    </row>
    <row r="15" spans="1:9" ht="13.5">
      <c r="A15" s="187"/>
      <c r="B15" s="187"/>
      <c r="C15" s="187"/>
      <c r="D15" s="188" t="s">
        <v>380</v>
      </c>
      <c r="E15" s="188"/>
      <c r="F15" s="188"/>
      <c r="G15" s="187" t="s">
        <v>379</v>
      </c>
      <c r="H15" s="187"/>
      <c r="I15" s="187"/>
    </row>
    <row r="16" spans="1:9" ht="13.5">
      <c r="A16" s="187"/>
      <c r="B16" s="187"/>
      <c r="C16" s="2" t="s">
        <v>381</v>
      </c>
      <c r="D16" s="188" t="s">
        <v>382</v>
      </c>
      <c r="E16" s="188"/>
      <c r="F16" s="188"/>
      <c r="G16" s="187" t="s">
        <v>383</v>
      </c>
      <c r="H16" s="187"/>
      <c r="I16" s="187"/>
    </row>
    <row r="17" spans="1:9" ht="12.75">
      <c r="A17" s="187"/>
      <c r="B17" s="187"/>
      <c r="C17" s="187" t="s">
        <v>384</v>
      </c>
      <c r="D17" s="191" t="s">
        <v>359</v>
      </c>
      <c r="E17" s="192"/>
      <c r="F17" s="193"/>
      <c r="G17" s="200" t="s">
        <v>385</v>
      </c>
      <c r="H17" s="201"/>
      <c r="I17" s="202"/>
    </row>
    <row r="18" spans="1:9" ht="12.75">
      <c r="A18" s="187"/>
      <c r="B18" s="187"/>
      <c r="C18" s="187"/>
      <c r="D18" s="197"/>
      <c r="E18" s="198"/>
      <c r="F18" s="199"/>
      <c r="G18" s="206"/>
      <c r="H18" s="207"/>
      <c r="I18" s="208"/>
    </row>
    <row r="19" spans="1:9" ht="13.5">
      <c r="A19" s="187"/>
      <c r="B19" s="187" t="s">
        <v>386</v>
      </c>
      <c r="C19" s="187" t="s">
        <v>387</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388</v>
      </c>
      <c r="D22" s="188" t="s">
        <v>389</v>
      </c>
      <c r="E22" s="188"/>
      <c r="F22" s="188"/>
      <c r="G22" s="187" t="s">
        <v>379</v>
      </c>
      <c r="H22" s="187"/>
      <c r="I22" s="187"/>
    </row>
    <row r="23" spans="1:9" ht="13.5">
      <c r="A23" s="187"/>
      <c r="B23" s="187"/>
      <c r="C23" s="187"/>
      <c r="D23" s="188" t="s">
        <v>390</v>
      </c>
      <c r="E23" s="188"/>
      <c r="F23" s="188"/>
      <c r="G23" s="187" t="s">
        <v>379</v>
      </c>
      <c r="H23" s="187"/>
      <c r="I23" s="187"/>
    </row>
    <row r="24" spans="1:9" ht="27">
      <c r="A24" s="187"/>
      <c r="B24" s="187"/>
      <c r="C24" s="2" t="s">
        <v>391</v>
      </c>
      <c r="D24" s="188" t="s">
        <v>392</v>
      </c>
      <c r="E24" s="188"/>
      <c r="F24" s="188"/>
      <c r="G24" s="187" t="s">
        <v>379</v>
      </c>
      <c r="H24" s="187"/>
      <c r="I24" s="187"/>
    </row>
    <row r="25" spans="1:9" ht="13.5">
      <c r="A25" s="187"/>
      <c r="B25" s="187"/>
      <c r="C25" s="187" t="s">
        <v>393</v>
      </c>
      <c r="D25" s="188"/>
      <c r="E25" s="188"/>
      <c r="F25" s="188"/>
      <c r="G25" s="187"/>
      <c r="H25" s="187"/>
      <c r="I25" s="187"/>
    </row>
    <row r="26" spans="1:9" ht="13.5">
      <c r="A26" s="187"/>
      <c r="B26" s="187"/>
      <c r="C26" s="187"/>
      <c r="D26" s="188"/>
      <c r="E26" s="188"/>
      <c r="F26" s="188"/>
      <c r="G26" s="187"/>
      <c r="H26" s="187"/>
      <c r="I26" s="187"/>
    </row>
    <row r="27" spans="1:9" ht="13.5">
      <c r="A27" s="187"/>
      <c r="B27" s="187"/>
      <c r="C27" s="187"/>
      <c r="D27" s="188"/>
      <c r="E27" s="188"/>
      <c r="F27" s="188"/>
      <c r="G27" s="187"/>
      <c r="H27" s="187"/>
      <c r="I27" s="187"/>
    </row>
    <row r="28" spans="1:9" ht="27">
      <c r="A28" s="187"/>
      <c r="B28" s="2" t="s">
        <v>394</v>
      </c>
      <c r="C28" s="2" t="s">
        <v>395</v>
      </c>
      <c r="D28" s="188" t="s">
        <v>396</v>
      </c>
      <c r="E28" s="188"/>
      <c r="F28" s="188"/>
      <c r="G28" s="187" t="s">
        <v>397</v>
      </c>
      <c r="H28" s="187"/>
      <c r="I28" s="187"/>
    </row>
    <row r="29" spans="1:9" ht="12.75">
      <c r="A29" s="190"/>
      <c r="B29" s="190"/>
      <c r="C29" s="190"/>
      <c r="D29" s="190"/>
      <c r="E29" s="190"/>
      <c r="F29" s="190"/>
      <c r="G29" s="190"/>
      <c r="H29" s="190"/>
      <c r="I29" s="190"/>
    </row>
  </sheetData>
  <sheetProtection/>
  <mergeCells count="59">
    <mergeCell ref="C17:C18"/>
    <mergeCell ref="C19:C21"/>
    <mergeCell ref="C22:C23"/>
    <mergeCell ref="C25:C27"/>
    <mergeCell ref="A6:C8"/>
    <mergeCell ref="D6:E8"/>
    <mergeCell ref="D11:F13"/>
    <mergeCell ref="D17:F18"/>
    <mergeCell ref="D27:F27"/>
    <mergeCell ref="G27:I27"/>
    <mergeCell ref="D28:F28"/>
    <mergeCell ref="G28:I28"/>
    <mergeCell ref="A29:I29"/>
    <mergeCell ref="A10:A28"/>
    <mergeCell ref="B11:B18"/>
    <mergeCell ref="B19:B27"/>
    <mergeCell ref="C11:C13"/>
    <mergeCell ref="C14:C15"/>
    <mergeCell ref="D24:F24"/>
    <mergeCell ref="G24:I24"/>
    <mergeCell ref="D25:F25"/>
    <mergeCell ref="G25:I25"/>
    <mergeCell ref="D26:F26"/>
    <mergeCell ref="G26:I26"/>
    <mergeCell ref="D21:F21"/>
    <mergeCell ref="G21:I21"/>
    <mergeCell ref="D22:F22"/>
    <mergeCell ref="G22:I22"/>
    <mergeCell ref="D23:F23"/>
    <mergeCell ref="G23:I23"/>
    <mergeCell ref="D16:F16"/>
    <mergeCell ref="G16:I16"/>
    <mergeCell ref="D19:F19"/>
    <mergeCell ref="G19:I19"/>
    <mergeCell ref="D20:F20"/>
    <mergeCell ref="G20:I20"/>
    <mergeCell ref="G17:I18"/>
    <mergeCell ref="B9:I9"/>
    <mergeCell ref="D10:F10"/>
    <mergeCell ref="G10:I10"/>
    <mergeCell ref="D14:F14"/>
    <mergeCell ref="G14:I14"/>
    <mergeCell ref="D15:F15"/>
    <mergeCell ref="G15:I15"/>
    <mergeCell ref="G11:I13"/>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7"/>
  <sheetViews>
    <sheetView showGridLines="0" workbookViewId="0" topLeftCell="A1">
      <selection activeCell="B6" sqref="B6"/>
    </sheetView>
  </sheetViews>
  <sheetFormatPr defaultColWidth="8.7109375" defaultRowHeight="12.75" customHeight="1"/>
  <cols>
    <col min="1" max="1" width="28.57421875" style="4" customWidth="1"/>
    <col min="2" max="2" width="19.7109375" style="4" bestFit="1" customWidth="1"/>
    <col min="3" max="3" width="15.7109375" style="4" customWidth="1"/>
    <col min="4" max="4" width="19.7109375" style="4" bestFit="1" customWidth="1"/>
    <col min="5" max="5" width="15.7109375" style="4" customWidth="1"/>
    <col min="6" max="6" width="19.7109375" style="4" bestFit="1" customWidth="1"/>
    <col min="7" max="15" width="15.7109375" style="4" customWidth="1"/>
    <col min="16" max="16" width="25.00390625" style="4" customWidth="1"/>
    <col min="17" max="18" width="9.140625" style="4" customWidth="1"/>
  </cols>
  <sheetData>
    <row r="1" spans="1:16" s="4" customFormat="1" ht="15" customHeight="1">
      <c r="A1" s="143" t="s">
        <v>50</v>
      </c>
      <c r="B1" s="144"/>
      <c r="C1" s="144"/>
      <c r="D1" s="144"/>
      <c r="E1" s="144"/>
      <c r="F1" s="144"/>
      <c r="G1" s="144"/>
      <c r="H1" s="144"/>
      <c r="I1" s="144"/>
      <c r="J1" s="144"/>
      <c r="K1" s="144"/>
      <c r="L1" s="144"/>
      <c r="M1" s="144"/>
      <c r="N1" s="144"/>
      <c r="O1" s="144"/>
      <c r="P1" s="62"/>
    </row>
    <row r="2" spans="1:17" s="4" customFormat="1" ht="18.75" customHeight="1">
      <c r="A2" s="139" t="s">
        <v>51</v>
      </c>
      <c r="B2" s="139"/>
      <c r="C2" s="139"/>
      <c r="D2" s="139"/>
      <c r="E2" s="139"/>
      <c r="F2" s="139"/>
      <c r="G2" s="139"/>
      <c r="H2" s="139"/>
      <c r="I2" s="139"/>
      <c r="J2" s="139"/>
      <c r="K2" s="139"/>
      <c r="L2" s="139"/>
      <c r="M2" s="139"/>
      <c r="N2" s="139"/>
      <c r="O2" s="139"/>
      <c r="P2" s="134"/>
      <c r="Q2" s="135"/>
    </row>
    <row r="3" spans="1:16" s="4" customFormat="1" ht="15" customHeight="1">
      <c r="A3" s="145" t="s">
        <v>2</v>
      </c>
      <c r="B3" s="145"/>
      <c r="C3" s="145"/>
      <c r="D3" s="145"/>
      <c r="E3" s="145"/>
      <c r="F3" s="145"/>
      <c r="G3" s="145"/>
      <c r="H3" s="145"/>
      <c r="I3" s="145"/>
      <c r="J3" s="145"/>
      <c r="K3" s="145"/>
      <c r="L3" s="145"/>
      <c r="M3" s="145"/>
      <c r="N3" s="145"/>
      <c r="O3" s="145"/>
      <c r="P3" s="62"/>
    </row>
    <row r="4" spans="1:15" s="4" customFormat="1" ht="15" customHeight="1">
      <c r="A4" s="142" t="s">
        <v>52</v>
      </c>
      <c r="B4" s="142" t="s">
        <v>53</v>
      </c>
      <c r="C4" s="142" t="s">
        <v>54</v>
      </c>
      <c r="D4" s="142" t="s">
        <v>55</v>
      </c>
      <c r="E4" s="142"/>
      <c r="F4" s="142"/>
      <c r="G4" s="142"/>
      <c r="H4" s="142" t="s">
        <v>56</v>
      </c>
      <c r="I4" s="142" t="s">
        <v>57</v>
      </c>
      <c r="J4" s="142" t="s">
        <v>58</v>
      </c>
      <c r="K4" s="142" t="s">
        <v>59</v>
      </c>
      <c r="L4" s="142" t="s">
        <v>60</v>
      </c>
      <c r="M4" s="146" t="s">
        <v>61</v>
      </c>
      <c r="N4" s="142" t="s">
        <v>62</v>
      </c>
      <c r="O4" s="142" t="s">
        <v>63</v>
      </c>
    </row>
    <row r="5" spans="1:15" s="4" customFormat="1" ht="108.75" customHeight="1">
      <c r="A5" s="142" t="s">
        <v>64</v>
      </c>
      <c r="B5" s="142" t="s">
        <v>65</v>
      </c>
      <c r="C5" s="142" t="s">
        <v>66</v>
      </c>
      <c r="D5" s="9" t="s">
        <v>67</v>
      </c>
      <c r="E5" s="9" t="s">
        <v>68</v>
      </c>
      <c r="F5" s="9" t="s">
        <v>69</v>
      </c>
      <c r="G5" s="9" t="s">
        <v>70</v>
      </c>
      <c r="H5" s="142"/>
      <c r="I5" s="142"/>
      <c r="J5" s="142"/>
      <c r="K5" s="142"/>
      <c r="L5" s="142"/>
      <c r="M5" s="146"/>
      <c r="N5" s="142"/>
      <c r="O5" s="142"/>
    </row>
    <row r="6" spans="1:15" s="4" customFormat="1" ht="30" customHeight="1">
      <c r="A6" s="60" t="s">
        <v>53</v>
      </c>
      <c r="B6" s="64">
        <f>D6</f>
        <v>1637395367.05</v>
      </c>
      <c r="C6" s="16"/>
      <c r="D6" s="64">
        <f>SUM(E6+F6+M6)</f>
        <v>1637395367.05</v>
      </c>
      <c r="E6" s="8">
        <f>SUM(E7)</f>
        <v>461762667.05</v>
      </c>
      <c r="F6" s="8">
        <f>SUM(F7)</f>
        <v>1175632700</v>
      </c>
      <c r="G6" s="16"/>
      <c r="H6" s="16"/>
      <c r="I6" s="16"/>
      <c r="J6" s="16"/>
      <c r="K6" s="16"/>
      <c r="L6" s="16"/>
      <c r="M6" s="112"/>
      <c r="N6" s="16"/>
      <c r="O6" s="16"/>
    </row>
    <row r="7" spans="1:15" s="4" customFormat="1" ht="30" customHeight="1">
      <c r="A7" s="60" t="s">
        <v>71</v>
      </c>
      <c r="B7" s="64">
        <f>D7</f>
        <v>1637395367.05</v>
      </c>
      <c r="C7" s="16"/>
      <c r="D7" s="64">
        <f>E7+F7+M7</f>
        <v>1637395367.05</v>
      </c>
      <c r="E7" s="8">
        <f>460579611.05+1183111.05-55.05</f>
        <v>461762667.05</v>
      </c>
      <c r="F7" s="8">
        <v>1175632700</v>
      </c>
      <c r="G7" s="16"/>
      <c r="H7" s="16"/>
      <c r="I7" s="16"/>
      <c r="J7" s="16"/>
      <c r="K7" s="16"/>
      <c r="L7" s="16"/>
      <c r="M7" s="112"/>
      <c r="N7" s="16"/>
      <c r="O7" s="16"/>
    </row>
  </sheetData>
  <sheetProtection formatCells="0" formatColumns="0" formatRows="0" insertColumns="0" insertRows="0" insertHyperlinks="0" deleteColumns="0" deleteRows="0" sort="0" autoFilter="0" pivotTables="0"/>
  <mergeCells count="26">
    <mergeCell ref="N4:N5"/>
    <mergeCell ref="O4:O5"/>
    <mergeCell ref="K4:K5"/>
    <mergeCell ref="L4:L5"/>
    <mergeCell ref="M4:M5"/>
    <mergeCell ref="H4:H5"/>
    <mergeCell ref="I4:I5"/>
    <mergeCell ref="J4:J5"/>
    <mergeCell ref="A1:O1"/>
    <mergeCell ref="A2:O2"/>
    <mergeCell ref="A3:O3"/>
    <mergeCell ref="D4:G4"/>
    <mergeCell ref="A4:A5"/>
    <mergeCell ref="B4:B5"/>
    <mergeCell ref="C4:C5"/>
  </mergeCells>
  <printOptions horizontalCentered="1"/>
  <pageMargins left="0" right="0" top="0.7874015748031494" bottom="0.7874015748031494" header="0.5" footer="0.5"/>
  <pageSetup fitToHeight="1" fitToWidth="1" horizontalDpi="300" verticalDpi="300" orientation="landscape" paperSize="9" scale="56"/>
</worksheet>
</file>

<file path=xl/worksheets/sheet20.xml><?xml version="1.0" encoding="utf-8"?>
<worksheet xmlns="http://schemas.openxmlformats.org/spreadsheetml/2006/main" xmlns:r="http://schemas.openxmlformats.org/officeDocument/2006/relationships">
  <dimension ref="A1:I27"/>
  <sheetViews>
    <sheetView zoomScaleSheetLayoutView="100" workbookViewId="0" topLeftCell="A1">
      <selection activeCell="P17" sqref="P17"/>
    </sheetView>
  </sheetViews>
  <sheetFormatPr defaultColWidth="9.140625" defaultRowHeight="12.75"/>
  <cols>
    <col min="1" max="1" width="6.421875" style="0" customWidth="1"/>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279</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539.65</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63" customHeight="1">
      <c r="A9" s="2" t="s">
        <v>366</v>
      </c>
      <c r="B9" s="188" t="s">
        <v>398</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399</v>
      </c>
      <c r="E11" s="188"/>
      <c r="F11" s="188"/>
      <c r="G11" s="187" t="s">
        <v>400</v>
      </c>
      <c r="H11" s="187"/>
      <c r="I11" s="187"/>
    </row>
    <row r="12" spans="1:9" ht="13.5">
      <c r="A12" s="187"/>
      <c r="B12" s="187"/>
      <c r="C12" s="187" t="s">
        <v>377</v>
      </c>
      <c r="D12" s="188" t="s">
        <v>401</v>
      </c>
      <c r="E12" s="188"/>
      <c r="F12" s="188"/>
      <c r="G12" s="187" t="s">
        <v>379</v>
      </c>
      <c r="H12" s="187"/>
      <c r="I12" s="187"/>
    </row>
    <row r="13" spans="1:9" ht="13.5">
      <c r="A13" s="187"/>
      <c r="B13" s="187"/>
      <c r="C13" s="187"/>
      <c r="D13" s="188" t="s">
        <v>380</v>
      </c>
      <c r="E13" s="188"/>
      <c r="F13" s="188"/>
      <c r="G13" s="187" t="s">
        <v>379</v>
      </c>
      <c r="H13" s="187"/>
      <c r="I13" s="187"/>
    </row>
    <row r="14" spans="1:9" ht="13.5">
      <c r="A14" s="187"/>
      <c r="B14" s="187"/>
      <c r="C14" s="2" t="s">
        <v>381</v>
      </c>
      <c r="D14" s="188" t="s">
        <v>382</v>
      </c>
      <c r="E14" s="188"/>
      <c r="F14" s="188"/>
      <c r="G14" s="187" t="s">
        <v>383</v>
      </c>
      <c r="H14" s="187"/>
      <c r="I14" s="187"/>
    </row>
    <row r="15" spans="1:9" ht="13.5">
      <c r="A15" s="187"/>
      <c r="B15" s="187"/>
      <c r="C15" s="2" t="s">
        <v>384</v>
      </c>
      <c r="D15" s="188" t="s">
        <v>402</v>
      </c>
      <c r="E15" s="188"/>
      <c r="F15" s="188"/>
      <c r="G15" s="187" t="s">
        <v>403</v>
      </c>
      <c r="H15" s="187"/>
      <c r="I15" s="187"/>
    </row>
    <row r="16" spans="1:9" ht="13.5">
      <c r="A16" s="187"/>
      <c r="B16" s="187" t="s">
        <v>386</v>
      </c>
      <c r="C16" s="187" t="s">
        <v>387</v>
      </c>
      <c r="D16" s="188"/>
      <c r="E16" s="188"/>
      <c r="F16" s="188"/>
      <c r="G16" s="187"/>
      <c r="H16" s="187"/>
      <c r="I16" s="187"/>
    </row>
    <row r="17" spans="1:9" ht="13.5">
      <c r="A17" s="187"/>
      <c r="B17" s="187"/>
      <c r="C17" s="187"/>
      <c r="D17" s="188"/>
      <c r="E17" s="188"/>
      <c r="F17" s="188"/>
      <c r="G17" s="187"/>
      <c r="H17" s="187"/>
      <c r="I17" s="187"/>
    </row>
    <row r="18" spans="1:9" ht="13.5">
      <c r="A18" s="187"/>
      <c r="B18" s="187"/>
      <c r="C18" s="187"/>
      <c r="D18" s="188"/>
      <c r="E18" s="188"/>
      <c r="F18" s="188"/>
      <c r="G18" s="187"/>
      <c r="H18" s="187"/>
      <c r="I18" s="187"/>
    </row>
    <row r="19" spans="1:9" ht="13.5">
      <c r="A19" s="187"/>
      <c r="B19" s="187"/>
      <c r="C19" s="187" t="s">
        <v>388</v>
      </c>
      <c r="D19" s="188" t="s">
        <v>389</v>
      </c>
      <c r="E19" s="188"/>
      <c r="F19" s="188"/>
      <c r="G19" s="187" t="s">
        <v>404</v>
      </c>
      <c r="H19" s="187"/>
      <c r="I19" s="187"/>
    </row>
    <row r="20" spans="1:9" ht="13.5">
      <c r="A20" s="187"/>
      <c r="B20" s="187"/>
      <c r="C20" s="187"/>
      <c r="D20" s="188" t="s">
        <v>390</v>
      </c>
      <c r="E20" s="188"/>
      <c r="F20" s="188"/>
      <c r="G20" s="187" t="s">
        <v>404</v>
      </c>
      <c r="H20" s="187"/>
      <c r="I20" s="187"/>
    </row>
    <row r="21" spans="1:9" ht="13.5">
      <c r="A21" s="187"/>
      <c r="B21" s="187"/>
      <c r="C21" s="187" t="s">
        <v>391</v>
      </c>
      <c r="D21" s="188" t="s">
        <v>405</v>
      </c>
      <c r="E21" s="188"/>
      <c r="F21" s="188"/>
      <c r="G21" s="187" t="s">
        <v>404</v>
      </c>
      <c r="H21" s="187"/>
      <c r="I21" s="187"/>
    </row>
    <row r="22" spans="1:9" ht="13.5">
      <c r="A22" s="187"/>
      <c r="B22" s="187"/>
      <c r="C22" s="187"/>
      <c r="D22" s="188" t="s">
        <v>406</v>
      </c>
      <c r="E22" s="188"/>
      <c r="F22" s="188"/>
      <c r="G22" s="187" t="s">
        <v>404</v>
      </c>
      <c r="H22" s="187"/>
      <c r="I22" s="187"/>
    </row>
    <row r="23" spans="1:9" ht="13.5">
      <c r="A23" s="187"/>
      <c r="B23" s="187"/>
      <c r="C23" s="187" t="s">
        <v>393</v>
      </c>
      <c r="D23" s="188"/>
      <c r="E23" s="188"/>
      <c r="F23" s="188"/>
      <c r="G23" s="187"/>
      <c r="H23" s="187"/>
      <c r="I23" s="187"/>
    </row>
    <row r="24" spans="1:9" ht="13.5">
      <c r="A24" s="187"/>
      <c r="B24" s="187"/>
      <c r="C24" s="187"/>
      <c r="D24" s="188"/>
      <c r="E24" s="188"/>
      <c r="F24" s="188"/>
      <c r="G24" s="187"/>
      <c r="H24" s="187"/>
      <c r="I24" s="187"/>
    </row>
    <row r="25" spans="1:9" ht="13.5">
      <c r="A25" s="187"/>
      <c r="B25" s="187"/>
      <c r="C25" s="187"/>
      <c r="D25" s="188"/>
      <c r="E25" s="188"/>
      <c r="F25" s="188"/>
      <c r="G25" s="187"/>
      <c r="H25" s="187"/>
      <c r="I25" s="187"/>
    </row>
    <row r="26" spans="1:9" ht="27">
      <c r="A26" s="187"/>
      <c r="B26" s="2" t="s">
        <v>394</v>
      </c>
      <c r="C26" s="2" t="s">
        <v>395</v>
      </c>
      <c r="D26" s="188" t="s">
        <v>407</v>
      </c>
      <c r="E26" s="188"/>
      <c r="F26" s="188"/>
      <c r="G26" s="187" t="s">
        <v>404</v>
      </c>
      <c r="H26" s="187"/>
      <c r="I26" s="187"/>
    </row>
    <row r="27" spans="1:9" ht="12.75">
      <c r="A27" s="190"/>
      <c r="B27" s="190"/>
      <c r="C27" s="190"/>
      <c r="D27" s="190"/>
      <c r="E27" s="190"/>
      <c r="F27" s="190"/>
      <c r="G27" s="190"/>
      <c r="H27" s="190"/>
      <c r="I27" s="190"/>
    </row>
  </sheetData>
  <sheetProtection/>
  <mergeCells count="60">
    <mergeCell ref="C19:C20"/>
    <mergeCell ref="C21:C22"/>
    <mergeCell ref="C23:C25"/>
    <mergeCell ref="A6:C8"/>
    <mergeCell ref="D6:E8"/>
    <mergeCell ref="D25:F25"/>
    <mergeCell ref="G25:I25"/>
    <mergeCell ref="D26:F26"/>
    <mergeCell ref="G26:I26"/>
    <mergeCell ref="A27:I27"/>
    <mergeCell ref="A10:A26"/>
    <mergeCell ref="B11:B15"/>
    <mergeCell ref="B16:B25"/>
    <mergeCell ref="C12:C13"/>
    <mergeCell ref="C16:C18"/>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30"/>
  <sheetViews>
    <sheetView zoomScaleSheetLayoutView="100" workbookViewId="0" topLeftCell="A1">
      <selection activeCell="K12" sqref="K12"/>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408</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20</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409</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187" t="s">
        <v>374</v>
      </c>
      <c r="D11" s="187" t="s">
        <v>410</v>
      </c>
      <c r="E11" s="187"/>
      <c r="F11" s="187"/>
      <c r="G11" s="187" t="s">
        <v>411</v>
      </c>
      <c r="H11" s="187"/>
      <c r="I11" s="187"/>
    </row>
    <row r="12" spans="1:9" ht="13.5">
      <c r="A12" s="187"/>
      <c r="B12" s="187"/>
      <c r="C12" s="187"/>
      <c r="D12" s="187" t="s">
        <v>412</v>
      </c>
      <c r="E12" s="187"/>
      <c r="F12" s="187"/>
      <c r="G12" s="187" t="s">
        <v>413</v>
      </c>
      <c r="H12" s="187"/>
      <c r="I12" s="187"/>
    </row>
    <row r="13" spans="1:9" ht="13.5">
      <c r="A13" s="187"/>
      <c r="B13" s="187"/>
      <c r="C13" s="187" t="s">
        <v>377</v>
      </c>
      <c r="D13" s="187" t="s">
        <v>414</v>
      </c>
      <c r="E13" s="187"/>
      <c r="F13" s="187"/>
      <c r="G13" s="187" t="s">
        <v>415</v>
      </c>
      <c r="H13" s="187"/>
      <c r="I13" s="187"/>
    </row>
    <row r="14" spans="1:9" ht="13.5">
      <c r="A14" s="187"/>
      <c r="B14" s="187"/>
      <c r="C14" s="187"/>
      <c r="D14" s="209" t="s">
        <v>416</v>
      </c>
      <c r="E14" s="210"/>
      <c r="F14" s="211"/>
      <c r="G14" s="209" t="s">
        <v>415</v>
      </c>
      <c r="H14" s="210"/>
      <c r="I14" s="211"/>
    </row>
    <row r="15" spans="1:9" ht="13.5" customHeight="1">
      <c r="A15" s="187"/>
      <c r="B15" s="187"/>
      <c r="C15" s="187"/>
      <c r="D15" s="212"/>
      <c r="E15" s="213"/>
      <c r="F15" s="214"/>
      <c r="G15" s="212"/>
      <c r="H15" s="213"/>
      <c r="I15" s="214"/>
    </row>
    <row r="16" spans="1:9" ht="12.75">
      <c r="A16" s="187"/>
      <c r="B16" s="187"/>
      <c r="C16" s="187"/>
      <c r="D16" s="212"/>
      <c r="E16" s="213"/>
      <c r="F16" s="214"/>
      <c r="G16" s="212"/>
      <c r="H16" s="213"/>
      <c r="I16" s="214"/>
    </row>
    <row r="17" spans="1:9" ht="13.5">
      <c r="A17" s="187"/>
      <c r="B17" s="187"/>
      <c r="C17" s="2" t="s">
        <v>384</v>
      </c>
      <c r="D17" s="187" t="s">
        <v>417</v>
      </c>
      <c r="E17" s="187"/>
      <c r="F17" s="187"/>
      <c r="G17" s="187" t="s">
        <v>418</v>
      </c>
      <c r="H17" s="187"/>
      <c r="I17" s="187"/>
    </row>
    <row r="18" spans="1:9" ht="13.5">
      <c r="A18" s="187"/>
      <c r="B18" s="187"/>
      <c r="C18" s="187" t="s">
        <v>381</v>
      </c>
      <c r="D18" s="187" t="s">
        <v>419</v>
      </c>
      <c r="E18" s="187"/>
      <c r="F18" s="187"/>
      <c r="G18" s="187" t="s">
        <v>415</v>
      </c>
      <c r="H18" s="187"/>
      <c r="I18" s="187"/>
    </row>
    <row r="19" spans="1:9" ht="13.5">
      <c r="A19" s="187"/>
      <c r="B19" s="187"/>
      <c r="C19" s="187"/>
      <c r="D19" s="187" t="s">
        <v>420</v>
      </c>
      <c r="E19" s="187"/>
      <c r="F19" s="187"/>
      <c r="G19" s="187" t="s">
        <v>415</v>
      </c>
      <c r="H19" s="187"/>
      <c r="I19" s="187"/>
    </row>
    <row r="20" spans="1:9" ht="13.5">
      <c r="A20" s="187"/>
      <c r="B20" s="187"/>
      <c r="C20" s="187"/>
      <c r="D20" s="187"/>
      <c r="E20" s="187"/>
      <c r="F20" s="187"/>
      <c r="G20" s="187"/>
      <c r="H20" s="187"/>
      <c r="I20" s="187"/>
    </row>
    <row r="21" spans="1:9" ht="13.5">
      <c r="A21" s="187"/>
      <c r="B21" s="187" t="s">
        <v>386</v>
      </c>
      <c r="C21" s="187" t="s">
        <v>387</v>
      </c>
      <c r="D21" s="187"/>
      <c r="E21" s="187"/>
      <c r="F21" s="187"/>
      <c r="G21" s="187"/>
      <c r="H21" s="187"/>
      <c r="I21" s="187"/>
    </row>
    <row r="22" spans="1:9" ht="13.5">
      <c r="A22" s="187"/>
      <c r="B22" s="187"/>
      <c r="C22" s="187"/>
      <c r="D22" s="187"/>
      <c r="E22" s="187"/>
      <c r="F22" s="187"/>
      <c r="G22" s="187"/>
      <c r="H22" s="187"/>
      <c r="I22" s="187"/>
    </row>
    <row r="23" spans="1:9" ht="13.5">
      <c r="A23" s="187"/>
      <c r="B23" s="187"/>
      <c r="C23" s="187"/>
      <c r="D23" s="187"/>
      <c r="E23" s="187"/>
      <c r="F23" s="187"/>
      <c r="G23" s="187"/>
      <c r="H23" s="187"/>
      <c r="I23" s="187"/>
    </row>
    <row r="24" spans="1:9" ht="54" customHeight="1">
      <c r="A24" s="187"/>
      <c r="B24" s="187"/>
      <c r="C24" s="2" t="s">
        <v>391</v>
      </c>
      <c r="D24" s="209" t="s">
        <v>421</v>
      </c>
      <c r="E24" s="210"/>
      <c r="F24" s="211"/>
      <c r="G24" s="209" t="s">
        <v>415</v>
      </c>
      <c r="H24" s="210"/>
      <c r="I24" s="211"/>
    </row>
    <row r="25" spans="1:9" ht="13.5" customHeight="1">
      <c r="A25" s="187"/>
      <c r="B25" s="187"/>
      <c r="C25" s="2" t="s">
        <v>388</v>
      </c>
      <c r="D25" s="187" t="s">
        <v>422</v>
      </c>
      <c r="E25" s="187"/>
      <c r="F25" s="187"/>
      <c r="G25" s="187" t="s">
        <v>415</v>
      </c>
      <c r="H25" s="187"/>
      <c r="I25" s="187"/>
    </row>
    <row r="26" spans="1:9" ht="13.5">
      <c r="A26" s="187"/>
      <c r="B26" s="187"/>
      <c r="C26" s="187" t="s">
        <v>393</v>
      </c>
      <c r="D26" s="187"/>
      <c r="E26" s="187"/>
      <c r="F26" s="187"/>
      <c r="G26" s="187"/>
      <c r="H26" s="187"/>
      <c r="I26" s="187"/>
    </row>
    <row r="27" spans="1:9" ht="13.5">
      <c r="A27" s="187"/>
      <c r="B27" s="187"/>
      <c r="C27" s="187"/>
      <c r="D27" s="187"/>
      <c r="E27" s="187"/>
      <c r="F27" s="187"/>
      <c r="G27" s="187"/>
      <c r="H27" s="187"/>
      <c r="I27" s="187"/>
    </row>
    <row r="28" spans="1:9" ht="13.5">
      <c r="A28" s="187"/>
      <c r="B28" s="187"/>
      <c r="C28" s="187"/>
      <c r="D28" s="187"/>
      <c r="E28" s="187"/>
      <c r="F28" s="187"/>
      <c r="G28" s="187"/>
      <c r="H28" s="187"/>
      <c r="I28" s="187"/>
    </row>
    <row r="29" spans="1:9" ht="27">
      <c r="A29" s="187"/>
      <c r="B29" s="2" t="s">
        <v>394</v>
      </c>
      <c r="C29" s="2" t="s">
        <v>395</v>
      </c>
      <c r="D29" s="187" t="s">
        <v>423</v>
      </c>
      <c r="E29" s="187"/>
      <c r="F29" s="187"/>
      <c r="G29" s="187" t="s">
        <v>415</v>
      </c>
      <c r="H29" s="187"/>
      <c r="I29" s="187"/>
    </row>
    <row r="30" spans="1:9" ht="12.75">
      <c r="A30" s="190"/>
      <c r="B30" s="190"/>
      <c r="C30" s="190"/>
      <c r="D30" s="190"/>
      <c r="E30" s="190"/>
      <c r="F30" s="190"/>
      <c r="G30" s="190"/>
      <c r="H30" s="190"/>
      <c r="I30" s="190"/>
    </row>
  </sheetData>
  <sheetProtection/>
  <mergeCells count="66">
    <mergeCell ref="C18:C20"/>
    <mergeCell ref="C21:C23"/>
    <mergeCell ref="C26:C28"/>
    <mergeCell ref="A6:C8"/>
    <mergeCell ref="D6:E8"/>
    <mergeCell ref="D28:F28"/>
    <mergeCell ref="G28:I28"/>
    <mergeCell ref="D29:F29"/>
    <mergeCell ref="G29:I29"/>
    <mergeCell ref="A30:I30"/>
    <mergeCell ref="A10:A29"/>
    <mergeCell ref="B11:B20"/>
    <mergeCell ref="B21:B28"/>
    <mergeCell ref="C11:C12"/>
    <mergeCell ref="C13:C16"/>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27"/>
  <sheetViews>
    <sheetView zoomScaleSheetLayoutView="100" workbookViewId="0" topLeftCell="A1">
      <selection activeCell="L12" sqref="L12"/>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424</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120</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425</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187" t="s">
        <v>374</v>
      </c>
      <c r="D11" s="188" t="s">
        <v>426</v>
      </c>
      <c r="E11" s="188"/>
      <c r="F11" s="188"/>
      <c r="G11" s="187" t="s">
        <v>427</v>
      </c>
      <c r="H11" s="187"/>
      <c r="I11" s="187"/>
    </row>
    <row r="12" spans="1:9" ht="13.5">
      <c r="A12" s="187"/>
      <c r="B12" s="187"/>
      <c r="C12" s="187"/>
      <c r="D12" s="188" t="s">
        <v>428</v>
      </c>
      <c r="E12" s="188"/>
      <c r="F12" s="188"/>
      <c r="G12" s="187" t="s">
        <v>429</v>
      </c>
      <c r="H12" s="187"/>
      <c r="I12" s="187"/>
    </row>
    <row r="13" spans="1:9" ht="13.5">
      <c r="A13" s="187"/>
      <c r="B13" s="187"/>
      <c r="C13" s="187" t="s">
        <v>377</v>
      </c>
      <c r="D13" s="188" t="s">
        <v>430</v>
      </c>
      <c r="E13" s="188"/>
      <c r="F13" s="188"/>
      <c r="G13" s="187" t="s">
        <v>415</v>
      </c>
      <c r="H13" s="187"/>
      <c r="I13" s="187"/>
    </row>
    <row r="14" spans="1:9" ht="13.5">
      <c r="A14" s="187"/>
      <c r="B14" s="187"/>
      <c r="C14" s="187"/>
      <c r="D14" s="188" t="s">
        <v>431</v>
      </c>
      <c r="E14" s="188"/>
      <c r="F14" s="188"/>
      <c r="G14" s="187" t="s">
        <v>415</v>
      </c>
      <c r="H14" s="187"/>
      <c r="I14" s="187"/>
    </row>
    <row r="15" spans="1:9" ht="13.5">
      <c r="A15" s="187"/>
      <c r="B15" s="187"/>
      <c r="C15" s="187" t="s">
        <v>381</v>
      </c>
      <c r="D15" s="188" t="s">
        <v>432</v>
      </c>
      <c r="E15" s="188"/>
      <c r="F15" s="188"/>
      <c r="G15" s="187" t="s">
        <v>415</v>
      </c>
      <c r="H15" s="187"/>
      <c r="I15" s="187"/>
    </row>
    <row r="16" spans="1:9" ht="13.5">
      <c r="A16" s="187"/>
      <c r="B16" s="187"/>
      <c r="C16" s="187"/>
      <c r="D16" s="188" t="s">
        <v>433</v>
      </c>
      <c r="E16" s="188"/>
      <c r="F16" s="188"/>
      <c r="G16" s="187" t="s">
        <v>415</v>
      </c>
      <c r="H16" s="187"/>
      <c r="I16" s="187"/>
    </row>
    <row r="17" spans="1:9" ht="13.5">
      <c r="A17" s="187"/>
      <c r="B17" s="187"/>
      <c r="C17" s="2" t="s">
        <v>384</v>
      </c>
      <c r="D17" s="188" t="s">
        <v>434</v>
      </c>
      <c r="E17" s="188"/>
      <c r="F17" s="188"/>
      <c r="G17" s="187" t="s">
        <v>435</v>
      </c>
      <c r="H17" s="187"/>
      <c r="I17" s="187"/>
    </row>
    <row r="18" spans="1:9" ht="13.5">
      <c r="A18" s="187"/>
      <c r="B18" s="187" t="s">
        <v>386</v>
      </c>
      <c r="C18" s="187" t="s">
        <v>387</v>
      </c>
      <c r="D18" s="188"/>
      <c r="E18" s="188"/>
      <c r="F18" s="188"/>
      <c r="G18" s="187"/>
      <c r="H18" s="187"/>
      <c r="I18" s="187"/>
    </row>
    <row r="19" spans="1:9" ht="13.5">
      <c r="A19" s="187"/>
      <c r="B19" s="187"/>
      <c r="C19" s="187"/>
      <c r="D19" s="188"/>
      <c r="E19" s="188"/>
      <c r="F19" s="188"/>
      <c r="G19" s="187"/>
      <c r="H19" s="187"/>
      <c r="I19" s="187"/>
    </row>
    <row r="20" spans="1:9" ht="13.5">
      <c r="A20" s="187"/>
      <c r="B20" s="187"/>
      <c r="C20" s="187"/>
      <c r="D20" s="188"/>
      <c r="E20" s="188"/>
      <c r="F20" s="188"/>
      <c r="G20" s="187"/>
      <c r="H20" s="187"/>
      <c r="I20" s="187"/>
    </row>
    <row r="21" spans="1:9" ht="27">
      <c r="A21" s="187"/>
      <c r="B21" s="187"/>
      <c r="C21" s="2" t="s">
        <v>388</v>
      </c>
      <c r="D21" s="188" t="s">
        <v>422</v>
      </c>
      <c r="E21" s="188"/>
      <c r="F21" s="188"/>
      <c r="G21" s="187" t="s">
        <v>415</v>
      </c>
      <c r="H21" s="187"/>
      <c r="I21" s="187"/>
    </row>
    <row r="22" spans="1:9" ht="27">
      <c r="A22" s="187"/>
      <c r="B22" s="187"/>
      <c r="C22" s="2" t="s">
        <v>391</v>
      </c>
      <c r="D22" s="188" t="s">
        <v>436</v>
      </c>
      <c r="E22" s="188"/>
      <c r="F22" s="188"/>
      <c r="G22" s="187" t="s">
        <v>415</v>
      </c>
      <c r="H22" s="187"/>
      <c r="I22" s="187"/>
    </row>
    <row r="23" spans="1:9" ht="13.5">
      <c r="A23" s="187"/>
      <c r="B23" s="187"/>
      <c r="C23" s="187" t="s">
        <v>393</v>
      </c>
      <c r="D23" s="188"/>
      <c r="E23" s="188"/>
      <c r="F23" s="188"/>
      <c r="G23" s="187"/>
      <c r="H23" s="187"/>
      <c r="I23" s="187"/>
    </row>
    <row r="24" spans="1:9" ht="13.5">
      <c r="A24" s="187"/>
      <c r="B24" s="187"/>
      <c r="C24" s="187"/>
      <c r="D24" s="188"/>
      <c r="E24" s="188"/>
      <c r="F24" s="188"/>
      <c r="G24" s="187"/>
      <c r="H24" s="187"/>
      <c r="I24" s="187"/>
    </row>
    <row r="25" spans="1:9" ht="13.5">
      <c r="A25" s="187"/>
      <c r="B25" s="187"/>
      <c r="C25" s="187"/>
      <c r="D25" s="188"/>
      <c r="E25" s="188"/>
      <c r="F25" s="188"/>
      <c r="G25" s="187"/>
      <c r="H25" s="187"/>
      <c r="I25" s="187"/>
    </row>
    <row r="26" spans="1:9" ht="27">
      <c r="A26" s="187"/>
      <c r="B26" s="2" t="s">
        <v>394</v>
      </c>
      <c r="C26" s="2" t="s">
        <v>395</v>
      </c>
      <c r="D26" s="188" t="s">
        <v>423</v>
      </c>
      <c r="E26" s="188"/>
      <c r="F26" s="188"/>
      <c r="G26" s="187" t="s">
        <v>415</v>
      </c>
      <c r="H26" s="187"/>
      <c r="I26" s="187"/>
    </row>
    <row r="27" spans="1:9" ht="12.75">
      <c r="A27" s="190"/>
      <c r="B27" s="190"/>
      <c r="C27" s="190"/>
      <c r="D27" s="190"/>
      <c r="E27" s="190"/>
      <c r="F27" s="190"/>
      <c r="G27" s="190"/>
      <c r="H27" s="190"/>
      <c r="I27" s="190"/>
    </row>
  </sheetData>
  <sheetProtection/>
  <mergeCells count="60">
    <mergeCell ref="C15:C16"/>
    <mergeCell ref="C18:C20"/>
    <mergeCell ref="C23:C25"/>
    <mergeCell ref="A6:C8"/>
    <mergeCell ref="D6:E8"/>
    <mergeCell ref="D25:F25"/>
    <mergeCell ref="G25:I25"/>
    <mergeCell ref="D26:F26"/>
    <mergeCell ref="G26:I26"/>
    <mergeCell ref="A27:I27"/>
    <mergeCell ref="A10:A26"/>
    <mergeCell ref="B11:B17"/>
    <mergeCell ref="B18:B25"/>
    <mergeCell ref="C11:C12"/>
    <mergeCell ref="C13:C14"/>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31"/>
  <sheetViews>
    <sheetView zoomScaleSheetLayoutView="100" workbookViewId="0" topLeftCell="A1">
      <selection activeCell="L14" sqref="L1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437</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2</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13.5">
      <c r="A9" s="218" t="s">
        <v>366</v>
      </c>
      <c r="B9" s="209" t="s">
        <v>438</v>
      </c>
      <c r="C9" s="210"/>
      <c r="D9" s="210"/>
      <c r="E9" s="210"/>
      <c r="F9" s="210"/>
      <c r="G9" s="210"/>
      <c r="H9" s="210"/>
      <c r="I9" s="211"/>
    </row>
    <row r="10" spans="1:9" ht="13.5">
      <c r="A10" s="219"/>
      <c r="B10" s="215" t="s">
        <v>439</v>
      </c>
      <c r="C10" s="216"/>
      <c r="D10" s="216"/>
      <c r="E10" s="216"/>
      <c r="F10" s="216"/>
      <c r="G10" s="216"/>
      <c r="H10" s="216"/>
      <c r="I10" s="217"/>
    </row>
    <row r="11" spans="1:9" ht="13.5">
      <c r="A11" s="220"/>
      <c r="B11" s="188" t="s">
        <v>440</v>
      </c>
      <c r="C11" s="188"/>
      <c r="D11" s="188"/>
      <c r="E11" s="188"/>
      <c r="F11" s="188"/>
      <c r="G11" s="188"/>
      <c r="H11" s="188"/>
      <c r="I11" s="188"/>
    </row>
    <row r="12" spans="1:9" ht="27">
      <c r="A12" s="187" t="s">
        <v>368</v>
      </c>
      <c r="B12" s="2" t="s">
        <v>369</v>
      </c>
      <c r="C12" s="2" t="s">
        <v>370</v>
      </c>
      <c r="D12" s="187" t="s">
        <v>371</v>
      </c>
      <c r="E12" s="187"/>
      <c r="F12" s="187"/>
      <c r="G12" s="187" t="s">
        <v>372</v>
      </c>
      <c r="H12" s="187"/>
      <c r="I12" s="187"/>
    </row>
    <row r="13" spans="1:9" ht="13.5">
      <c r="A13" s="187"/>
      <c r="B13" s="187" t="s">
        <v>373</v>
      </c>
      <c r="C13" s="2" t="s">
        <v>374</v>
      </c>
      <c r="D13" s="188" t="s">
        <v>441</v>
      </c>
      <c r="E13" s="188"/>
      <c r="F13" s="188"/>
      <c r="G13" s="187" t="s">
        <v>442</v>
      </c>
      <c r="H13" s="187"/>
      <c r="I13" s="187"/>
    </row>
    <row r="14" spans="1:9" ht="13.5">
      <c r="A14" s="187"/>
      <c r="B14" s="187"/>
      <c r="C14" s="187" t="s">
        <v>377</v>
      </c>
      <c r="D14" s="188" t="s">
        <v>443</v>
      </c>
      <c r="E14" s="188"/>
      <c r="F14" s="188"/>
      <c r="G14" s="187" t="s">
        <v>444</v>
      </c>
      <c r="H14" s="187"/>
      <c r="I14" s="187"/>
    </row>
    <row r="15" spans="1:9" ht="13.5">
      <c r="A15" s="187"/>
      <c r="B15" s="187"/>
      <c r="C15" s="187"/>
      <c r="D15" s="188" t="s">
        <v>445</v>
      </c>
      <c r="E15" s="188"/>
      <c r="F15" s="188"/>
      <c r="G15" s="187" t="s">
        <v>444</v>
      </c>
      <c r="H15" s="187"/>
      <c r="I15" s="187"/>
    </row>
    <row r="16" spans="1:9" ht="13.5">
      <c r="A16" s="187"/>
      <c r="B16" s="187"/>
      <c r="C16" s="2" t="s">
        <v>381</v>
      </c>
      <c r="D16" s="188" t="s">
        <v>446</v>
      </c>
      <c r="E16" s="188"/>
      <c r="F16" s="188"/>
      <c r="G16" s="187" t="s">
        <v>447</v>
      </c>
      <c r="H16" s="187"/>
      <c r="I16" s="187"/>
    </row>
    <row r="17" spans="1:9" ht="13.5">
      <c r="A17" s="187"/>
      <c r="B17" s="187"/>
      <c r="C17" s="2" t="s">
        <v>384</v>
      </c>
      <c r="D17" s="188" t="s">
        <v>448</v>
      </c>
      <c r="E17" s="188"/>
      <c r="F17" s="188"/>
      <c r="G17" s="187" t="s">
        <v>449</v>
      </c>
      <c r="H17" s="187"/>
      <c r="I17" s="187"/>
    </row>
    <row r="18" spans="1:9" ht="13.5">
      <c r="A18" s="187"/>
      <c r="B18" s="187" t="s">
        <v>386</v>
      </c>
      <c r="C18" s="187" t="s">
        <v>387</v>
      </c>
      <c r="D18" s="188"/>
      <c r="E18" s="188"/>
      <c r="F18" s="188"/>
      <c r="G18" s="187"/>
      <c r="H18" s="187"/>
      <c r="I18" s="187"/>
    </row>
    <row r="19" spans="1:9" ht="13.5">
      <c r="A19" s="187"/>
      <c r="B19" s="187"/>
      <c r="C19" s="187"/>
      <c r="D19" s="188"/>
      <c r="E19" s="188"/>
      <c r="F19" s="188"/>
      <c r="G19" s="187"/>
      <c r="H19" s="187"/>
      <c r="I19" s="187"/>
    </row>
    <row r="20" spans="1:9" ht="13.5">
      <c r="A20" s="187"/>
      <c r="B20" s="187"/>
      <c r="C20" s="187"/>
      <c r="D20" s="188"/>
      <c r="E20" s="188"/>
      <c r="F20" s="188"/>
      <c r="G20" s="187"/>
      <c r="H20" s="187"/>
      <c r="I20" s="187"/>
    </row>
    <row r="21" spans="1:9" ht="27">
      <c r="A21" s="187"/>
      <c r="B21" s="187"/>
      <c r="C21" s="2" t="s">
        <v>388</v>
      </c>
      <c r="D21" s="188" t="s">
        <v>450</v>
      </c>
      <c r="E21" s="188"/>
      <c r="F21" s="188"/>
      <c r="G21" s="187" t="s">
        <v>451</v>
      </c>
      <c r="H21" s="187"/>
      <c r="I21" s="187"/>
    </row>
    <row r="22" spans="1:9" ht="13.5">
      <c r="A22" s="187"/>
      <c r="B22" s="187"/>
      <c r="C22" s="187" t="s">
        <v>391</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13.5">
      <c r="A25" s="187"/>
      <c r="B25" s="187"/>
      <c r="C25" s="187" t="s">
        <v>393</v>
      </c>
      <c r="D25" s="188"/>
      <c r="E25" s="188"/>
      <c r="F25" s="188"/>
      <c r="G25" s="187"/>
      <c r="H25" s="187"/>
      <c r="I25" s="187"/>
    </row>
    <row r="26" spans="1:9" ht="13.5">
      <c r="A26" s="187"/>
      <c r="B26" s="187"/>
      <c r="C26" s="187"/>
      <c r="D26" s="188"/>
      <c r="E26" s="188"/>
      <c r="F26" s="188"/>
      <c r="G26" s="187"/>
      <c r="H26" s="187"/>
      <c r="I26" s="187"/>
    </row>
    <row r="27" spans="1:9" ht="13.5">
      <c r="A27" s="187"/>
      <c r="B27" s="187"/>
      <c r="C27" s="187"/>
      <c r="D27" s="188"/>
      <c r="E27" s="188"/>
      <c r="F27" s="188"/>
      <c r="G27" s="187"/>
      <c r="H27" s="187"/>
      <c r="I27" s="187"/>
    </row>
    <row r="28" spans="1:9" ht="13.5">
      <c r="A28" s="187"/>
      <c r="B28" s="187" t="s">
        <v>394</v>
      </c>
      <c r="C28" s="187" t="s">
        <v>395</v>
      </c>
      <c r="D28" s="188" t="s">
        <v>452</v>
      </c>
      <c r="E28" s="188"/>
      <c r="F28" s="188"/>
      <c r="G28" s="187" t="s">
        <v>444</v>
      </c>
      <c r="H28" s="187"/>
      <c r="I28" s="187"/>
    </row>
    <row r="29" spans="1:9" ht="13.5">
      <c r="A29" s="187"/>
      <c r="B29" s="187"/>
      <c r="C29" s="187"/>
      <c r="D29" s="188"/>
      <c r="E29" s="188"/>
      <c r="F29" s="188"/>
      <c r="G29" s="187"/>
      <c r="H29" s="187"/>
      <c r="I29" s="187"/>
    </row>
    <row r="30" spans="1:9" ht="13.5">
      <c r="A30" s="187"/>
      <c r="B30" s="187"/>
      <c r="C30" s="187"/>
      <c r="D30" s="188"/>
      <c r="E30" s="188"/>
      <c r="F30" s="188"/>
      <c r="G30" s="187"/>
      <c r="H30" s="187"/>
      <c r="I30" s="187"/>
    </row>
    <row r="31" spans="1:9" ht="12.75">
      <c r="A31" s="190"/>
      <c r="B31" s="190"/>
      <c r="C31" s="190"/>
      <c r="D31" s="190"/>
      <c r="E31" s="190"/>
      <c r="F31" s="190"/>
      <c r="G31" s="190"/>
      <c r="H31" s="190"/>
      <c r="I31" s="190"/>
    </row>
  </sheetData>
  <sheetProtection/>
  <mergeCells count="68">
    <mergeCell ref="C14:C15"/>
    <mergeCell ref="C18:C20"/>
    <mergeCell ref="C22:C24"/>
    <mergeCell ref="C25:C27"/>
    <mergeCell ref="C28:C30"/>
    <mergeCell ref="D6:E8"/>
    <mergeCell ref="A6:C8"/>
    <mergeCell ref="D29:F29"/>
    <mergeCell ref="G29:I29"/>
    <mergeCell ref="D30:F30"/>
    <mergeCell ref="G30:I30"/>
    <mergeCell ref="A31:I31"/>
    <mergeCell ref="A9:A11"/>
    <mergeCell ref="A12:A30"/>
    <mergeCell ref="B13:B17"/>
    <mergeCell ref="B18:B27"/>
    <mergeCell ref="B28:B30"/>
    <mergeCell ref="D26:F26"/>
    <mergeCell ref="G26:I26"/>
    <mergeCell ref="D27:F27"/>
    <mergeCell ref="G27:I27"/>
    <mergeCell ref="D28:F28"/>
    <mergeCell ref="G28:I28"/>
    <mergeCell ref="D23:F23"/>
    <mergeCell ref="G23:I23"/>
    <mergeCell ref="D24:F24"/>
    <mergeCell ref="G24:I24"/>
    <mergeCell ref="D25:F25"/>
    <mergeCell ref="G25:I25"/>
    <mergeCell ref="D20:F20"/>
    <mergeCell ref="G20:I20"/>
    <mergeCell ref="D21:F21"/>
    <mergeCell ref="G21:I21"/>
    <mergeCell ref="D22:F22"/>
    <mergeCell ref="G22:I22"/>
    <mergeCell ref="D17:F17"/>
    <mergeCell ref="G17:I17"/>
    <mergeCell ref="D18:F18"/>
    <mergeCell ref="G18:I18"/>
    <mergeCell ref="D19:F19"/>
    <mergeCell ref="G19:I19"/>
    <mergeCell ref="D14:F14"/>
    <mergeCell ref="G14:I14"/>
    <mergeCell ref="D15:F15"/>
    <mergeCell ref="G15:I15"/>
    <mergeCell ref="D16:F16"/>
    <mergeCell ref="G16:I16"/>
    <mergeCell ref="B9:I9"/>
    <mergeCell ref="B10:I10"/>
    <mergeCell ref="B11:I11"/>
    <mergeCell ref="D12:F12"/>
    <mergeCell ref="G12:I12"/>
    <mergeCell ref="D13:F13"/>
    <mergeCell ref="G13:I13"/>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26"/>
  <sheetViews>
    <sheetView zoomScaleSheetLayoutView="100" workbookViewId="0" topLeftCell="A1">
      <selection activeCell="K13" sqref="K13"/>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263</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0.6</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453</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454</v>
      </c>
      <c r="E11" s="188"/>
      <c r="F11" s="188"/>
      <c r="G11" s="187" t="s">
        <v>455</v>
      </c>
      <c r="H11" s="187"/>
      <c r="I11" s="187"/>
    </row>
    <row r="12" spans="1:9" ht="14.25">
      <c r="A12" s="187"/>
      <c r="B12" s="187"/>
      <c r="C12" s="2" t="s">
        <v>377</v>
      </c>
      <c r="D12" s="188" t="s">
        <v>456</v>
      </c>
      <c r="E12" s="188"/>
      <c r="F12" s="188"/>
      <c r="G12" s="221">
        <v>0.9</v>
      </c>
      <c r="H12" s="222"/>
      <c r="I12" s="223"/>
    </row>
    <row r="13" spans="1:9" ht="14.25">
      <c r="A13" s="187"/>
      <c r="B13" s="187"/>
      <c r="C13" s="2" t="s">
        <v>381</v>
      </c>
      <c r="D13" s="188" t="s">
        <v>457</v>
      </c>
      <c r="E13" s="188"/>
      <c r="F13" s="188"/>
      <c r="G13" s="221">
        <v>0.9</v>
      </c>
      <c r="H13" s="222"/>
      <c r="I13" s="223"/>
    </row>
    <row r="14" spans="1:9" ht="13.5">
      <c r="A14" s="187"/>
      <c r="B14" s="187"/>
      <c r="C14" s="2" t="s">
        <v>384</v>
      </c>
      <c r="D14" s="188" t="s">
        <v>458</v>
      </c>
      <c r="E14" s="188"/>
      <c r="F14" s="188"/>
      <c r="G14" s="187" t="s">
        <v>459</v>
      </c>
      <c r="H14" s="187"/>
      <c r="I14" s="187"/>
    </row>
    <row r="15" spans="1:9" ht="27">
      <c r="A15" s="187"/>
      <c r="B15" s="187" t="s">
        <v>386</v>
      </c>
      <c r="C15" s="2" t="s">
        <v>387</v>
      </c>
      <c r="D15" s="188" t="s">
        <v>460</v>
      </c>
      <c r="E15" s="188"/>
      <c r="F15" s="188"/>
      <c r="G15" s="187" t="s">
        <v>415</v>
      </c>
      <c r="H15" s="187"/>
      <c r="I15" s="187"/>
    </row>
    <row r="16" spans="1:9" ht="27">
      <c r="A16" s="187"/>
      <c r="B16" s="187"/>
      <c r="C16" s="2" t="s">
        <v>388</v>
      </c>
      <c r="D16" s="188" t="s">
        <v>461</v>
      </c>
      <c r="E16" s="188"/>
      <c r="F16" s="188"/>
      <c r="G16" s="187" t="s">
        <v>415</v>
      </c>
      <c r="H16" s="187"/>
      <c r="I16" s="187"/>
    </row>
    <row r="17" spans="1:9" ht="13.5">
      <c r="A17" s="187"/>
      <c r="B17" s="187"/>
      <c r="C17" s="187" t="s">
        <v>391</v>
      </c>
      <c r="D17" s="188"/>
      <c r="E17" s="188"/>
      <c r="F17" s="188"/>
      <c r="G17" s="187"/>
      <c r="H17" s="187"/>
      <c r="I17" s="187"/>
    </row>
    <row r="18" spans="1:9" ht="13.5">
      <c r="A18" s="187"/>
      <c r="B18" s="187"/>
      <c r="C18" s="187"/>
      <c r="D18" s="188"/>
      <c r="E18" s="188"/>
      <c r="F18" s="188"/>
      <c r="G18" s="187"/>
      <c r="H18" s="187"/>
      <c r="I18" s="187"/>
    </row>
    <row r="19" spans="1:9" ht="13.5">
      <c r="A19" s="187"/>
      <c r="B19" s="187"/>
      <c r="C19" s="187"/>
      <c r="D19" s="188"/>
      <c r="E19" s="188"/>
      <c r="F19" s="188"/>
      <c r="G19" s="187"/>
      <c r="H19" s="187"/>
      <c r="I19" s="187"/>
    </row>
    <row r="20" spans="1:9" ht="13.5">
      <c r="A20" s="187"/>
      <c r="B20" s="187"/>
      <c r="C20" s="187" t="s">
        <v>393</v>
      </c>
      <c r="D20" s="188" t="s">
        <v>462</v>
      </c>
      <c r="E20" s="188"/>
      <c r="F20" s="188"/>
      <c r="G20" s="187" t="s">
        <v>415</v>
      </c>
      <c r="H20" s="187"/>
      <c r="I20" s="187"/>
    </row>
    <row r="21" spans="1:9" ht="13.5">
      <c r="A21" s="187"/>
      <c r="B21" s="187"/>
      <c r="C21" s="187"/>
      <c r="D21" s="188"/>
      <c r="E21" s="188"/>
      <c r="F21" s="188"/>
      <c r="G21" s="187"/>
      <c r="H21" s="187"/>
      <c r="I21" s="187"/>
    </row>
    <row r="22" spans="1:9" ht="13.5">
      <c r="A22" s="187"/>
      <c r="B22" s="187"/>
      <c r="C22" s="187"/>
      <c r="D22" s="188"/>
      <c r="E22" s="188"/>
      <c r="F22" s="188"/>
      <c r="G22" s="187"/>
      <c r="H22" s="187"/>
      <c r="I22" s="187"/>
    </row>
    <row r="23" spans="1:9" ht="13.5">
      <c r="A23" s="187"/>
      <c r="B23" s="187" t="s">
        <v>394</v>
      </c>
      <c r="C23" s="187" t="s">
        <v>395</v>
      </c>
      <c r="D23" s="188" t="s">
        <v>463</v>
      </c>
      <c r="E23" s="188"/>
      <c r="F23" s="188"/>
      <c r="G23" s="187" t="s">
        <v>415</v>
      </c>
      <c r="H23" s="187"/>
      <c r="I23" s="187"/>
    </row>
    <row r="24" spans="1:9" ht="13.5">
      <c r="A24" s="187"/>
      <c r="B24" s="187"/>
      <c r="C24" s="187"/>
      <c r="D24" s="188"/>
      <c r="E24" s="188"/>
      <c r="F24" s="188"/>
      <c r="G24" s="187"/>
      <c r="H24" s="187"/>
      <c r="I24" s="187"/>
    </row>
    <row r="25" spans="1:9" ht="13.5">
      <c r="A25" s="187"/>
      <c r="B25" s="187"/>
      <c r="C25" s="187"/>
      <c r="D25" s="188"/>
      <c r="E25" s="188"/>
      <c r="F25" s="188"/>
      <c r="G25" s="187"/>
      <c r="H25" s="187"/>
      <c r="I25" s="187"/>
    </row>
    <row r="26" spans="1:9" ht="12.75">
      <c r="A26" s="190"/>
      <c r="B26" s="190"/>
      <c r="C26" s="190"/>
      <c r="D26" s="190"/>
      <c r="E26" s="190"/>
      <c r="F26" s="190"/>
      <c r="G26" s="190"/>
      <c r="H26" s="190"/>
      <c r="I26" s="190"/>
    </row>
  </sheetData>
  <sheetProtection/>
  <mergeCells count="57">
    <mergeCell ref="A6:C8"/>
    <mergeCell ref="D6:E8"/>
    <mergeCell ref="D25:F25"/>
    <mergeCell ref="G25:I25"/>
    <mergeCell ref="A26:I26"/>
    <mergeCell ref="A10:A25"/>
    <mergeCell ref="B11:B14"/>
    <mergeCell ref="B15:B22"/>
    <mergeCell ref="B23:B25"/>
    <mergeCell ref="C17:C19"/>
    <mergeCell ref="C20:C22"/>
    <mergeCell ref="C23:C25"/>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464</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144.61</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465</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466</v>
      </c>
      <c r="E11" s="188"/>
      <c r="F11" s="188"/>
      <c r="G11" s="187" t="s">
        <v>467</v>
      </c>
      <c r="H11" s="187"/>
      <c r="I11" s="187"/>
    </row>
    <row r="12" spans="1:9" ht="13.5">
      <c r="A12" s="187"/>
      <c r="B12" s="187"/>
      <c r="C12" s="2" t="s">
        <v>377</v>
      </c>
      <c r="D12" s="188" t="s">
        <v>468</v>
      </c>
      <c r="E12" s="188"/>
      <c r="F12" s="188"/>
      <c r="G12" s="187" t="s">
        <v>469</v>
      </c>
      <c r="H12" s="187"/>
      <c r="I12" s="187"/>
    </row>
    <row r="13" spans="1:9" ht="13.5">
      <c r="A13" s="187"/>
      <c r="B13" s="187"/>
      <c r="C13" s="2" t="s">
        <v>381</v>
      </c>
      <c r="D13" s="188" t="s">
        <v>470</v>
      </c>
      <c r="E13" s="188"/>
      <c r="F13" s="188"/>
      <c r="G13" s="187" t="s">
        <v>471</v>
      </c>
      <c r="H13" s="187"/>
      <c r="I13" s="187"/>
    </row>
    <row r="14" spans="1:9" ht="13.5">
      <c r="A14" s="187"/>
      <c r="B14" s="187"/>
      <c r="C14" s="2" t="s">
        <v>384</v>
      </c>
      <c r="D14" s="188" t="s">
        <v>472</v>
      </c>
      <c r="E14" s="188"/>
      <c r="F14" s="188"/>
      <c r="G14" s="187" t="s">
        <v>473</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474</v>
      </c>
      <c r="E18" s="188"/>
      <c r="F18" s="188"/>
      <c r="G18" s="187" t="s">
        <v>475</v>
      </c>
      <c r="H18" s="187"/>
      <c r="I18" s="187"/>
    </row>
    <row r="19" spans="1:9" ht="13.5">
      <c r="A19" s="187"/>
      <c r="B19" s="187"/>
      <c r="C19" s="187" t="s">
        <v>391</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393</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13.5">
      <c r="A25" s="187"/>
      <c r="B25" s="187" t="s">
        <v>394</v>
      </c>
      <c r="C25" s="187" t="s">
        <v>395</v>
      </c>
      <c r="D25" s="188"/>
      <c r="E25" s="188"/>
      <c r="F25" s="188"/>
      <c r="G25" s="187"/>
      <c r="H25" s="187"/>
      <c r="I25" s="187"/>
    </row>
    <row r="26" spans="1:9" ht="13.5">
      <c r="A26" s="187"/>
      <c r="B26" s="187"/>
      <c r="C26" s="187"/>
      <c r="D26" s="188"/>
      <c r="E26" s="188"/>
      <c r="F26" s="188"/>
      <c r="G26" s="187"/>
      <c r="H26" s="187"/>
      <c r="I26" s="187"/>
    </row>
    <row r="27" spans="1:9" ht="13.5">
      <c r="A27" s="187"/>
      <c r="B27" s="187"/>
      <c r="C27" s="187"/>
      <c r="D27" s="188" t="s">
        <v>476</v>
      </c>
      <c r="E27" s="188"/>
      <c r="F27" s="188"/>
      <c r="G27" s="187" t="s">
        <v>415</v>
      </c>
      <c r="H27" s="187"/>
      <c r="I27" s="187"/>
    </row>
    <row r="28" spans="1:9" ht="12.75">
      <c r="A28" s="190"/>
      <c r="B28" s="190"/>
      <c r="C28" s="190"/>
      <c r="D28" s="190"/>
      <c r="E28" s="190"/>
      <c r="F28" s="190"/>
      <c r="G28" s="190"/>
      <c r="H28" s="190"/>
      <c r="I28" s="190"/>
    </row>
  </sheetData>
  <sheetProtection/>
  <mergeCells count="62">
    <mergeCell ref="A6:C8"/>
    <mergeCell ref="D6:E8"/>
    <mergeCell ref="A28:I28"/>
    <mergeCell ref="A10:A27"/>
    <mergeCell ref="B11:B14"/>
    <mergeCell ref="B15:B24"/>
    <mergeCell ref="B25:B27"/>
    <mergeCell ref="C15:C17"/>
    <mergeCell ref="C19:C21"/>
    <mergeCell ref="C22:C24"/>
    <mergeCell ref="C25:C27"/>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28"/>
  <sheetViews>
    <sheetView zoomScaleSheetLayoutView="100" workbookViewId="0" topLeftCell="A1">
      <selection activeCell="L9" sqref="L9"/>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477</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41.14</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478</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479</v>
      </c>
      <c r="E11" s="188"/>
      <c r="F11" s="188"/>
      <c r="G11" s="187" t="s">
        <v>480</v>
      </c>
      <c r="H11" s="187"/>
      <c r="I11" s="187"/>
    </row>
    <row r="12" spans="1:9" ht="13.5">
      <c r="A12" s="187"/>
      <c r="B12" s="187"/>
      <c r="C12" s="2" t="s">
        <v>377</v>
      </c>
      <c r="D12" s="188" t="s">
        <v>468</v>
      </c>
      <c r="E12" s="188"/>
      <c r="F12" s="188"/>
      <c r="G12" s="187" t="s">
        <v>469</v>
      </c>
      <c r="H12" s="187"/>
      <c r="I12" s="187"/>
    </row>
    <row r="13" spans="1:9" ht="13.5">
      <c r="A13" s="187"/>
      <c r="B13" s="187"/>
      <c r="C13" s="2" t="s">
        <v>381</v>
      </c>
      <c r="D13" s="188" t="s">
        <v>470</v>
      </c>
      <c r="E13" s="188"/>
      <c r="F13" s="188"/>
      <c r="G13" s="187" t="s">
        <v>471</v>
      </c>
      <c r="H13" s="187"/>
      <c r="I13" s="187"/>
    </row>
    <row r="14" spans="1:9" ht="13.5">
      <c r="A14" s="187"/>
      <c r="B14" s="187"/>
      <c r="C14" s="2" t="s">
        <v>384</v>
      </c>
      <c r="D14" s="188" t="s">
        <v>472</v>
      </c>
      <c r="E14" s="188"/>
      <c r="F14" s="188"/>
      <c r="G14" s="187" t="s">
        <v>473</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474</v>
      </c>
      <c r="E18" s="188"/>
      <c r="F18" s="188"/>
      <c r="G18" s="187" t="s">
        <v>475</v>
      </c>
      <c r="H18" s="187"/>
      <c r="I18" s="187"/>
    </row>
    <row r="19" spans="1:9" ht="13.5">
      <c r="A19" s="187"/>
      <c r="B19" s="187"/>
      <c r="C19" s="187" t="s">
        <v>391</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393</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13.5">
      <c r="A25" s="187"/>
      <c r="B25" s="187" t="s">
        <v>394</v>
      </c>
      <c r="C25" s="187" t="s">
        <v>395</v>
      </c>
      <c r="D25" s="188"/>
      <c r="E25" s="188"/>
      <c r="F25" s="188"/>
      <c r="G25" s="187"/>
      <c r="H25" s="187"/>
      <c r="I25" s="187"/>
    </row>
    <row r="26" spans="1:9" ht="13.5">
      <c r="A26" s="187"/>
      <c r="B26" s="187"/>
      <c r="C26" s="187"/>
      <c r="D26" s="188"/>
      <c r="E26" s="188"/>
      <c r="F26" s="188"/>
      <c r="G26" s="187"/>
      <c r="H26" s="187"/>
      <c r="I26" s="187"/>
    </row>
    <row r="27" spans="1:9" ht="13.5">
      <c r="A27" s="187"/>
      <c r="B27" s="187"/>
      <c r="C27" s="187"/>
      <c r="D27" s="188" t="s">
        <v>476</v>
      </c>
      <c r="E27" s="188"/>
      <c r="F27" s="188"/>
      <c r="G27" s="187" t="s">
        <v>415</v>
      </c>
      <c r="H27" s="187"/>
      <c r="I27" s="187"/>
    </row>
    <row r="28" spans="1:9" ht="12.75">
      <c r="A28" s="190"/>
      <c r="B28" s="190"/>
      <c r="C28" s="190"/>
      <c r="D28" s="190"/>
      <c r="E28" s="190"/>
      <c r="F28" s="190"/>
      <c r="G28" s="190"/>
      <c r="H28" s="190"/>
      <c r="I28" s="190"/>
    </row>
  </sheetData>
  <sheetProtection/>
  <mergeCells count="62">
    <mergeCell ref="A6:C8"/>
    <mergeCell ref="D6:E8"/>
    <mergeCell ref="A28:I28"/>
    <mergeCell ref="A10:A27"/>
    <mergeCell ref="B11:B14"/>
    <mergeCell ref="B15:B24"/>
    <mergeCell ref="B25:B27"/>
    <mergeCell ref="C15:C17"/>
    <mergeCell ref="C19:C21"/>
    <mergeCell ref="C22:C24"/>
    <mergeCell ref="C25:C27"/>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270</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2</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481</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482</v>
      </c>
      <c r="E11" s="188"/>
      <c r="F11" s="188"/>
      <c r="G11" s="187" t="s">
        <v>483</v>
      </c>
      <c r="H11" s="187"/>
      <c r="I11" s="187"/>
    </row>
    <row r="12" spans="1:9" ht="13.5">
      <c r="A12" s="187"/>
      <c r="B12" s="187"/>
      <c r="C12" s="2" t="s">
        <v>377</v>
      </c>
      <c r="D12" s="188" t="s">
        <v>484</v>
      </c>
      <c r="E12" s="188"/>
      <c r="F12" s="188"/>
      <c r="G12" s="187" t="s">
        <v>485</v>
      </c>
      <c r="H12" s="187"/>
      <c r="I12" s="187"/>
    </row>
    <row r="13" spans="1:9" ht="13.5">
      <c r="A13" s="187"/>
      <c r="B13" s="187"/>
      <c r="C13" s="2" t="s">
        <v>381</v>
      </c>
      <c r="D13" s="188" t="s">
        <v>486</v>
      </c>
      <c r="E13" s="188"/>
      <c r="F13" s="188"/>
      <c r="G13" s="187" t="s">
        <v>487</v>
      </c>
      <c r="H13" s="187"/>
      <c r="I13" s="187"/>
    </row>
    <row r="14" spans="1:9" ht="13.5">
      <c r="A14" s="187"/>
      <c r="B14" s="187"/>
      <c r="C14" s="2" t="s">
        <v>384</v>
      </c>
      <c r="D14" s="188" t="s">
        <v>488</v>
      </c>
      <c r="E14" s="188"/>
      <c r="F14" s="188"/>
      <c r="G14" s="187" t="s">
        <v>489</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490</v>
      </c>
      <c r="E18" s="188"/>
      <c r="F18" s="188"/>
      <c r="G18" s="187" t="s">
        <v>491</v>
      </c>
      <c r="H18" s="187"/>
      <c r="I18" s="187"/>
    </row>
    <row r="19" spans="1:9" ht="13.5">
      <c r="A19" s="187"/>
      <c r="B19" s="187"/>
      <c r="C19" s="187" t="s">
        <v>391</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393</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13.5">
      <c r="A25" s="187"/>
      <c r="B25" s="187" t="s">
        <v>394</v>
      </c>
      <c r="C25" s="187" t="s">
        <v>395</v>
      </c>
      <c r="D25" s="188"/>
      <c r="E25" s="188"/>
      <c r="F25" s="188"/>
      <c r="G25" s="187"/>
      <c r="H25" s="187"/>
      <c r="I25" s="187"/>
    </row>
    <row r="26" spans="1:9" ht="13.5">
      <c r="A26" s="187"/>
      <c r="B26" s="187"/>
      <c r="C26" s="187"/>
      <c r="D26" s="188"/>
      <c r="E26" s="188"/>
      <c r="F26" s="188"/>
      <c r="G26" s="187"/>
      <c r="H26" s="187"/>
      <c r="I26" s="187"/>
    </row>
    <row r="27" spans="1:9" ht="13.5">
      <c r="A27" s="187"/>
      <c r="B27" s="187"/>
      <c r="C27" s="187"/>
      <c r="D27" s="188" t="s">
        <v>476</v>
      </c>
      <c r="E27" s="188"/>
      <c r="F27" s="188"/>
      <c r="G27" s="187" t="s">
        <v>415</v>
      </c>
      <c r="H27" s="187"/>
      <c r="I27" s="187"/>
    </row>
    <row r="28" spans="1:9" ht="12.75">
      <c r="A28" s="190"/>
      <c r="B28" s="190"/>
      <c r="C28" s="190"/>
      <c r="D28" s="190"/>
      <c r="E28" s="190"/>
      <c r="F28" s="190"/>
      <c r="G28" s="190"/>
      <c r="H28" s="190"/>
      <c r="I28" s="190"/>
    </row>
  </sheetData>
  <sheetProtection/>
  <mergeCells count="62">
    <mergeCell ref="A6:C8"/>
    <mergeCell ref="D6:E8"/>
    <mergeCell ref="A28:I28"/>
    <mergeCell ref="A10:A27"/>
    <mergeCell ref="B11:B14"/>
    <mergeCell ref="B15:B24"/>
    <mergeCell ref="B25:B27"/>
    <mergeCell ref="C15:C17"/>
    <mergeCell ref="C19:C21"/>
    <mergeCell ref="C22:C24"/>
    <mergeCell ref="C25:C27"/>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28"/>
  <sheetViews>
    <sheetView zoomScaleSheetLayoutView="100" workbookViewId="0" topLeftCell="B1">
      <selection activeCell="K12" sqref="K12"/>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492</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17.06</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493</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494</v>
      </c>
      <c r="E11" s="188"/>
      <c r="F11" s="188"/>
      <c r="G11" s="187" t="s">
        <v>495</v>
      </c>
      <c r="H11" s="187"/>
      <c r="I11" s="187"/>
    </row>
    <row r="12" spans="1:9" ht="15">
      <c r="A12" s="187"/>
      <c r="B12" s="187"/>
      <c r="C12" s="2" t="s">
        <v>377</v>
      </c>
      <c r="D12" s="188" t="s">
        <v>496</v>
      </c>
      <c r="E12" s="188"/>
      <c r="F12" s="188"/>
      <c r="G12" s="224">
        <v>1</v>
      </c>
      <c r="H12" s="225"/>
      <c r="I12" s="226"/>
    </row>
    <row r="13" spans="1:9" ht="13.5">
      <c r="A13" s="187"/>
      <c r="B13" s="187"/>
      <c r="C13" s="2" t="s">
        <v>381</v>
      </c>
      <c r="D13" s="188" t="s">
        <v>497</v>
      </c>
      <c r="E13" s="188"/>
      <c r="F13" s="188"/>
      <c r="G13" s="187" t="s">
        <v>498</v>
      </c>
      <c r="H13" s="187"/>
      <c r="I13" s="187"/>
    </row>
    <row r="14" spans="1:9" ht="13.5">
      <c r="A14" s="187"/>
      <c r="B14" s="187"/>
      <c r="C14" s="2" t="s">
        <v>384</v>
      </c>
      <c r="D14" s="188" t="s">
        <v>499</v>
      </c>
      <c r="E14" s="188"/>
      <c r="F14" s="188"/>
      <c r="G14" s="187" t="s">
        <v>500</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13.5">
      <c r="A18" s="187"/>
      <c r="B18" s="187"/>
      <c r="C18" s="187" t="s">
        <v>388</v>
      </c>
      <c r="D18" s="188"/>
      <c r="E18" s="188"/>
      <c r="F18" s="188"/>
      <c r="G18" s="187"/>
      <c r="H18" s="187"/>
      <c r="I18" s="187"/>
    </row>
    <row r="19" spans="1:9" ht="13.5">
      <c r="A19" s="187"/>
      <c r="B19" s="187"/>
      <c r="C19" s="187"/>
      <c r="D19" s="188"/>
      <c r="E19" s="188"/>
      <c r="F19" s="188"/>
      <c r="G19" s="187"/>
      <c r="H19" s="187"/>
      <c r="I19" s="187"/>
    </row>
    <row r="20" spans="1:9" ht="13.5">
      <c r="A20" s="187"/>
      <c r="B20" s="187"/>
      <c r="C20" s="187"/>
      <c r="D20" s="188"/>
      <c r="E20" s="188"/>
      <c r="F20" s="188"/>
      <c r="G20" s="187"/>
      <c r="H20" s="187"/>
      <c r="I20" s="187"/>
    </row>
    <row r="21" spans="1:9" ht="13.5">
      <c r="A21" s="187"/>
      <c r="B21" s="187"/>
      <c r="C21" s="187" t="s">
        <v>391</v>
      </c>
      <c r="D21" s="188"/>
      <c r="E21" s="188"/>
      <c r="F21" s="188"/>
      <c r="G21" s="187"/>
      <c r="H21" s="187"/>
      <c r="I21" s="187"/>
    </row>
    <row r="22" spans="1:9" ht="13.5">
      <c r="A22" s="187"/>
      <c r="B22" s="187"/>
      <c r="C22" s="187"/>
      <c r="D22" s="188"/>
      <c r="E22" s="188"/>
      <c r="F22" s="188"/>
      <c r="G22" s="187"/>
      <c r="H22" s="187"/>
      <c r="I22" s="187"/>
    </row>
    <row r="23" spans="1:9" ht="13.5">
      <c r="A23" s="187"/>
      <c r="B23" s="187"/>
      <c r="C23" s="187"/>
      <c r="D23" s="188"/>
      <c r="E23" s="188"/>
      <c r="F23" s="188"/>
      <c r="G23" s="187"/>
      <c r="H23" s="187"/>
      <c r="I23" s="187"/>
    </row>
    <row r="24" spans="1:9" ht="13.5">
      <c r="A24" s="187"/>
      <c r="B24" s="187"/>
      <c r="C24" s="187" t="s">
        <v>393</v>
      </c>
      <c r="D24" s="188" t="s">
        <v>501</v>
      </c>
      <c r="E24" s="188"/>
      <c r="F24" s="188"/>
      <c r="G24" s="187" t="s">
        <v>502</v>
      </c>
      <c r="H24" s="187"/>
      <c r="I24" s="187"/>
    </row>
    <row r="25" spans="1:9" ht="13.5">
      <c r="A25" s="187"/>
      <c r="B25" s="187"/>
      <c r="C25" s="187"/>
      <c r="D25" s="188"/>
      <c r="E25" s="188"/>
      <c r="F25" s="188"/>
      <c r="G25" s="187"/>
      <c r="H25" s="187"/>
      <c r="I25" s="187"/>
    </row>
    <row r="26" spans="1:9" ht="13.5">
      <c r="A26" s="187"/>
      <c r="B26" s="187"/>
      <c r="C26" s="187"/>
      <c r="D26" s="188"/>
      <c r="E26" s="188"/>
      <c r="F26" s="188"/>
      <c r="G26" s="187"/>
      <c r="H26" s="187"/>
      <c r="I26" s="187"/>
    </row>
    <row r="27" spans="1:9" ht="27">
      <c r="A27" s="187"/>
      <c r="B27" s="2" t="s">
        <v>394</v>
      </c>
      <c r="C27" s="2" t="s">
        <v>395</v>
      </c>
      <c r="D27" s="188" t="s">
        <v>503</v>
      </c>
      <c r="E27" s="188"/>
      <c r="F27" s="188"/>
      <c r="G27" s="187" t="s">
        <v>415</v>
      </c>
      <c r="H27" s="187"/>
      <c r="I27" s="187"/>
    </row>
    <row r="28" spans="1:9" ht="12.75">
      <c r="A28" s="190"/>
      <c r="B28" s="190"/>
      <c r="C28" s="190"/>
      <c r="D28" s="190"/>
      <c r="E28" s="190"/>
      <c r="F28" s="190"/>
      <c r="G28" s="190"/>
      <c r="H28" s="190"/>
      <c r="I28" s="190"/>
    </row>
  </sheetData>
  <sheetProtection/>
  <mergeCells count="61">
    <mergeCell ref="A6:C8"/>
    <mergeCell ref="D6:E8"/>
    <mergeCell ref="A28:I28"/>
    <mergeCell ref="A10:A27"/>
    <mergeCell ref="B11:B14"/>
    <mergeCell ref="B15:B26"/>
    <mergeCell ref="C15:C17"/>
    <mergeCell ref="C18:C20"/>
    <mergeCell ref="C21:C23"/>
    <mergeCell ref="C24:C26"/>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26"/>
  <sheetViews>
    <sheetView zoomScaleSheetLayoutView="100" workbookViewId="0" topLeftCell="A1">
      <selection activeCell="G12" sqref="G12:I12"/>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504</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4</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505</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482</v>
      </c>
      <c r="E11" s="188"/>
      <c r="F11" s="188"/>
      <c r="G11" s="187" t="s">
        <v>506</v>
      </c>
      <c r="H11" s="187"/>
      <c r="I11" s="187"/>
    </row>
    <row r="12" spans="1:9" ht="13.5">
      <c r="A12" s="187"/>
      <c r="B12" s="187"/>
      <c r="C12" s="2" t="s">
        <v>377</v>
      </c>
      <c r="D12" s="188" t="s">
        <v>484</v>
      </c>
      <c r="E12" s="188"/>
      <c r="F12" s="188"/>
      <c r="G12" s="187" t="s">
        <v>442</v>
      </c>
      <c r="H12" s="187"/>
      <c r="I12" s="187"/>
    </row>
    <row r="13" spans="1:9" ht="13.5">
      <c r="A13" s="187"/>
      <c r="B13" s="187"/>
      <c r="C13" s="2" t="s">
        <v>381</v>
      </c>
      <c r="D13" s="188" t="s">
        <v>486</v>
      </c>
      <c r="E13" s="188"/>
      <c r="F13" s="188"/>
      <c r="G13" s="187" t="s">
        <v>507</v>
      </c>
      <c r="H13" s="187"/>
      <c r="I13" s="187"/>
    </row>
    <row r="14" spans="1:9" ht="13.5">
      <c r="A14" s="187"/>
      <c r="B14" s="187"/>
      <c r="C14" s="2" t="s">
        <v>384</v>
      </c>
      <c r="D14" s="188" t="s">
        <v>488</v>
      </c>
      <c r="E14" s="188"/>
      <c r="F14" s="188"/>
      <c r="G14" s="187" t="s">
        <v>489</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501</v>
      </c>
      <c r="E18" s="188"/>
      <c r="F18" s="188"/>
      <c r="G18" s="187" t="s">
        <v>508</v>
      </c>
      <c r="H18" s="187"/>
      <c r="I18" s="187"/>
    </row>
    <row r="19" spans="1:9" ht="13.5">
      <c r="A19" s="187"/>
      <c r="B19" s="187"/>
      <c r="C19" s="187" t="s">
        <v>391</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393</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27">
      <c r="A25" s="187"/>
      <c r="B25" s="2" t="s">
        <v>394</v>
      </c>
      <c r="C25" s="2" t="s">
        <v>395</v>
      </c>
      <c r="D25" s="188" t="s">
        <v>503</v>
      </c>
      <c r="E25" s="188"/>
      <c r="F25" s="188"/>
      <c r="G25" s="187" t="s">
        <v>415</v>
      </c>
      <c r="H25" s="187"/>
      <c r="I25" s="187"/>
    </row>
    <row r="26" spans="1:9" ht="12.75">
      <c r="A26" s="190"/>
      <c r="B26" s="190"/>
      <c r="C26" s="190"/>
      <c r="D26" s="190"/>
      <c r="E26" s="190"/>
      <c r="F26" s="190"/>
      <c r="G26" s="190"/>
      <c r="H26" s="190"/>
      <c r="I26" s="190"/>
    </row>
  </sheetData>
  <sheetProtection/>
  <mergeCells count="56">
    <mergeCell ref="A6:C8"/>
    <mergeCell ref="D6:E8"/>
    <mergeCell ref="D25:F25"/>
    <mergeCell ref="G25:I25"/>
    <mergeCell ref="A26:I26"/>
    <mergeCell ref="A10:A25"/>
    <mergeCell ref="B11:B14"/>
    <mergeCell ref="B15:B24"/>
    <mergeCell ref="C15:C17"/>
    <mergeCell ref="C19:C21"/>
    <mergeCell ref="C22:C24"/>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33"/>
  <sheetViews>
    <sheetView showGridLines="0" workbookViewId="0" topLeftCell="A1">
      <selection activeCell="B6" sqref="B1:D16384"/>
    </sheetView>
  </sheetViews>
  <sheetFormatPr defaultColWidth="8.7109375" defaultRowHeight="12.75" customHeight="1"/>
  <cols>
    <col min="1" max="1" width="35.7109375" style="4" customWidth="1"/>
    <col min="2" max="2" width="15.7109375" style="4" bestFit="1" customWidth="1"/>
    <col min="3" max="3" width="22.140625" style="4" bestFit="1" customWidth="1"/>
    <col min="4" max="4" width="22.28125" style="4" bestFit="1" customWidth="1"/>
    <col min="5" max="6" width="19.7109375" style="4" bestFit="1" customWidth="1"/>
    <col min="7" max="7" width="15.7109375" style="117" customWidth="1"/>
    <col min="8" max="8" width="17.00390625" style="4" customWidth="1"/>
    <col min="9" max="9" width="19.7109375" style="4" bestFit="1" customWidth="1"/>
    <col min="10" max="10" width="15.7109375" style="4" customWidth="1"/>
    <col min="11" max="18" width="12.7109375" style="4" customWidth="1"/>
    <col min="19" max="19" width="9.140625" style="4" customWidth="1"/>
  </cols>
  <sheetData>
    <row r="1" spans="1:18" s="4" customFormat="1" ht="15" customHeight="1">
      <c r="A1" s="143" t="s">
        <v>72</v>
      </c>
      <c r="B1" s="143"/>
      <c r="C1" s="143"/>
      <c r="D1" s="143"/>
      <c r="E1" s="143"/>
      <c r="F1" s="143"/>
      <c r="G1" s="143"/>
      <c r="H1" s="143"/>
      <c r="I1" s="143"/>
      <c r="J1" s="143"/>
      <c r="K1" s="143"/>
      <c r="L1" s="143"/>
      <c r="M1" s="143"/>
      <c r="N1" s="143"/>
      <c r="O1" s="143"/>
      <c r="P1" s="143"/>
      <c r="Q1" s="143"/>
      <c r="R1" s="143"/>
    </row>
    <row r="2" spans="1:18" s="4" customFormat="1" ht="18.75" customHeight="1">
      <c r="A2" s="139" t="s">
        <v>73</v>
      </c>
      <c r="B2" s="139"/>
      <c r="C2" s="139"/>
      <c r="D2" s="139"/>
      <c r="E2" s="139"/>
      <c r="F2" s="139"/>
      <c r="G2" s="139"/>
      <c r="H2" s="139"/>
      <c r="I2" s="139"/>
      <c r="J2" s="139"/>
      <c r="K2" s="139"/>
      <c r="L2" s="139"/>
      <c r="M2" s="139"/>
      <c r="N2" s="139"/>
      <c r="O2" s="139"/>
      <c r="P2" s="139"/>
      <c r="Q2" s="139"/>
      <c r="R2" s="139"/>
    </row>
    <row r="3" spans="1:18" s="4" customFormat="1" ht="15" customHeight="1">
      <c r="A3" s="147" t="s">
        <v>2</v>
      </c>
      <c r="B3" s="147"/>
      <c r="C3" s="147"/>
      <c r="D3" s="147"/>
      <c r="E3" s="147"/>
      <c r="F3" s="147"/>
      <c r="G3" s="147"/>
      <c r="H3" s="147"/>
      <c r="I3" s="147"/>
      <c r="J3" s="147"/>
      <c r="K3" s="147"/>
      <c r="L3" s="147"/>
      <c r="M3" s="147"/>
      <c r="N3" s="147"/>
      <c r="O3" s="147"/>
      <c r="P3" s="147"/>
      <c r="Q3" s="147"/>
      <c r="R3" s="147"/>
    </row>
    <row r="4" spans="1:18" s="4" customFormat="1" ht="15" customHeight="1">
      <c r="A4" s="150" t="s">
        <v>52</v>
      </c>
      <c r="B4" s="149" t="s">
        <v>74</v>
      </c>
      <c r="C4" s="149"/>
      <c r="D4" s="149"/>
      <c r="E4" s="149" t="s">
        <v>53</v>
      </c>
      <c r="F4" s="148" t="s">
        <v>75</v>
      </c>
      <c r="G4" s="148"/>
      <c r="H4" s="148"/>
      <c r="I4" s="148"/>
      <c r="J4" s="148"/>
      <c r="K4" s="151" t="s">
        <v>76</v>
      </c>
      <c r="L4" s="142" t="s">
        <v>77</v>
      </c>
      <c r="M4" s="142" t="s">
        <v>78</v>
      </c>
      <c r="N4" s="142" t="s">
        <v>79</v>
      </c>
      <c r="O4" s="142" t="s">
        <v>80</v>
      </c>
      <c r="P4" s="142" t="s">
        <v>81</v>
      </c>
      <c r="Q4" s="142" t="s">
        <v>82</v>
      </c>
      <c r="R4" s="142" t="s">
        <v>83</v>
      </c>
    </row>
    <row r="5" spans="1:18" s="4" customFormat="1" ht="26.25" customHeight="1">
      <c r="A5" s="150"/>
      <c r="B5" s="149"/>
      <c r="C5" s="149"/>
      <c r="D5" s="149"/>
      <c r="E5" s="149"/>
      <c r="F5" s="149" t="s">
        <v>84</v>
      </c>
      <c r="G5" s="149" t="s">
        <v>85</v>
      </c>
      <c r="H5" s="149"/>
      <c r="I5" s="149" t="s">
        <v>86</v>
      </c>
      <c r="J5" s="149" t="s">
        <v>87</v>
      </c>
      <c r="K5" s="151"/>
      <c r="L5" s="142"/>
      <c r="M5" s="142"/>
      <c r="N5" s="142"/>
      <c r="O5" s="142"/>
      <c r="P5" s="142"/>
      <c r="Q5" s="142"/>
      <c r="R5" s="142"/>
    </row>
    <row r="6" spans="1:18" s="4" customFormat="1" ht="45" customHeight="1">
      <c r="A6" s="150" t="s">
        <v>88</v>
      </c>
      <c r="B6" s="118" t="s">
        <v>89</v>
      </c>
      <c r="C6" s="118" t="s">
        <v>90</v>
      </c>
      <c r="D6" s="118" t="s">
        <v>91</v>
      </c>
      <c r="E6" s="149" t="s">
        <v>92</v>
      </c>
      <c r="F6" s="149" t="s">
        <v>93</v>
      </c>
      <c r="G6" s="119" t="s">
        <v>94</v>
      </c>
      <c r="H6" s="118" t="s">
        <v>95</v>
      </c>
      <c r="I6" s="149" t="s">
        <v>96</v>
      </c>
      <c r="J6" s="149" t="s">
        <v>96</v>
      </c>
      <c r="K6" s="151" t="s">
        <v>97</v>
      </c>
      <c r="L6" s="142" t="s">
        <v>98</v>
      </c>
      <c r="M6" s="142" t="s">
        <v>99</v>
      </c>
      <c r="N6" s="142" t="s">
        <v>100</v>
      </c>
      <c r="O6" s="142" t="s">
        <v>101</v>
      </c>
      <c r="P6" s="142" t="s">
        <v>102</v>
      </c>
      <c r="Q6" s="142" t="s">
        <v>100</v>
      </c>
      <c r="R6" s="142" t="s">
        <v>101</v>
      </c>
    </row>
    <row r="7" spans="1:18" s="4" customFormat="1" ht="30" customHeight="1">
      <c r="A7" s="120" t="s">
        <v>53</v>
      </c>
      <c r="B7" s="121" t="s">
        <v>103</v>
      </c>
      <c r="C7" s="121" t="s">
        <v>103</v>
      </c>
      <c r="D7" s="122" t="s">
        <v>103</v>
      </c>
      <c r="E7" s="123">
        <f>SUM(F7)</f>
        <v>1637395367.05</v>
      </c>
      <c r="F7" s="123">
        <f>G7+H7+I7</f>
        <v>1637395367.05</v>
      </c>
      <c r="G7" s="123">
        <f>SUM(G8:G12)</f>
        <v>6555400.4399999995</v>
      </c>
      <c r="H7" s="123">
        <f>SUM(H8:H31)</f>
        <v>455207266.61</v>
      </c>
      <c r="I7" s="123">
        <f>SUM(I8:I33)</f>
        <v>1175632700</v>
      </c>
      <c r="J7" s="108"/>
      <c r="K7" s="131"/>
      <c r="L7" s="132"/>
      <c r="M7" s="132"/>
      <c r="N7" s="132"/>
      <c r="O7" s="132"/>
      <c r="P7" s="133"/>
      <c r="Q7" s="133"/>
      <c r="R7" s="133"/>
    </row>
    <row r="8" spans="1:18" s="4" customFormat="1" ht="30" customHeight="1">
      <c r="A8" s="60" t="s">
        <v>71</v>
      </c>
      <c r="B8" s="124" t="s">
        <v>104</v>
      </c>
      <c r="C8" s="124" t="s">
        <v>105</v>
      </c>
      <c r="D8" s="124" t="s">
        <v>106</v>
      </c>
      <c r="E8" s="125">
        <f>F8</f>
        <v>190486.2</v>
      </c>
      <c r="F8" s="125">
        <f>SUM(G8:I8)</f>
        <v>190486.2</v>
      </c>
      <c r="G8" s="126">
        <v>190486.2</v>
      </c>
      <c r="H8" s="40"/>
      <c r="I8" s="40"/>
      <c r="J8" s="40"/>
      <c r="K8" s="16"/>
      <c r="L8" s="133"/>
      <c r="M8" s="133"/>
      <c r="N8" s="133"/>
      <c r="O8" s="133"/>
      <c r="P8" s="133"/>
      <c r="Q8" s="133"/>
      <c r="R8" s="133"/>
    </row>
    <row r="9" spans="1:18" s="4" customFormat="1" ht="30" customHeight="1">
      <c r="A9" s="60" t="s">
        <v>71</v>
      </c>
      <c r="B9" s="26" t="s">
        <v>104</v>
      </c>
      <c r="C9" s="26" t="s">
        <v>105</v>
      </c>
      <c r="D9" s="26" t="s">
        <v>107</v>
      </c>
      <c r="E9" s="35">
        <f aca="true" t="shared" si="0" ref="E9:E33">F9</f>
        <v>60906</v>
      </c>
      <c r="F9" s="35">
        <f aca="true" t="shared" si="1" ref="F9:F33">SUM(G9:I9)</f>
        <v>60906</v>
      </c>
      <c r="G9" s="35">
        <v>60906</v>
      </c>
      <c r="H9" s="16"/>
      <c r="I9" s="16"/>
      <c r="J9" s="16"/>
      <c r="K9" s="16"/>
      <c r="L9" s="133"/>
      <c r="M9" s="133"/>
      <c r="N9" s="133"/>
      <c r="O9" s="133"/>
      <c r="P9" s="133"/>
      <c r="Q9" s="133"/>
      <c r="R9" s="133"/>
    </row>
    <row r="10" spans="1:18" s="4" customFormat="1" ht="30" customHeight="1">
      <c r="A10" s="60" t="s">
        <v>71</v>
      </c>
      <c r="B10" s="26" t="s">
        <v>104</v>
      </c>
      <c r="C10" s="26" t="s">
        <v>105</v>
      </c>
      <c r="D10" s="26" t="s">
        <v>108</v>
      </c>
      <c r="E10" s="35">
        <f t="shared" si="0"/>
        <v>81525.92</v>
      </c>
      <c r="F10" s="35">
        <f t="shared" si="1"/>
        <v>81525.92</v>
      </c>
      <c r="G10" s="35">
        <v>81525.92</v>
      </c>
      <c r="H10" s="16"/>
      <c r="I10" s="16"/>
      <c r="J10" s="16"/>
      <c r="K10" s="16"/>
      <c r="L10" s="133"/>
      <c r="M10" s="133"/>
      <c r="N10" s="133"/>
      <c r="O10" s="133"/>
      <c r="P10" s="133"/>
      <c r="Q10" s="133"/>
      <c r="R10" s="133"/>
    </row>
    <row r="11" spans="1:18" s="4" customFormat="1" ht="30" customHeight="1">
      <c r="A11" s="60" t="s">
        <v>71</v>
      </c>
      <c r="B11" s="26" t="s">
        <v>109</v>
      </c>
      <c r="C11" s="26" t="s">
        <v>110</v>
      </c>
      <c r="D11" s="26" t="s">
        <v>111</v>
      </c>
      <c r="E11" s="35">
        <f t="shared" si="0"/>
        <v>4846642.22</v>
      </c>
      <c r="F11" s="35">
        <f t="shared" si="1"/>
        <v>4846642.22</v>
      </c>
      <c r="G11" s="28">
        <f>4699580.22+65732+81330</f>
        <v>4846642.22</v>
      </c>
      <c r="H11" s="16"/>
      <c r="I11" s="16"/>
      <c r="J11" s="16"/>
      <c r="K11" s="16"/>
      <c r="L11" s="133"/>
      <c r="M11" s="133"/>
      <c r="N11" s="133"/>
      <c r="O11" s="133"/>
      <c r="P11" s="133"/>
      <c r="Q11" s="133"/>
      <c r="R11" s="133"/>
    </row>
    <row r="12" spans="1:18" s="4" customFormat="1" ht="30" customHeight="1">
      <c r="A12" s="60" t="s">
        <v>71</v>
      </c>
      <c r="B12" s="26" t="s">
        <v>109</v>
      </c>
      <c r="C12" s="26" t="s">
        <v>110</v>
      </c>
      <c r="D12" s="26" t="s">
        <v>112</v>
      </c>
      <c r="E12" s="35">
        <f t="shared" si="0"/>
        <v>1375840.1</v>
      </c>
      <c r="F12" s="35">
        <f t="shared" si="1"/>
        <v>1375840.1</v>
      </c>
      <c r="G12" s="28">
        <v>1375840.1</v>
      </c>
      <c r="H12" s="16"/>
      <c r="I12" s="16"/>
      <c r="J12" s="16"/>
      <c r="K12" s="16"/>
      <c r="L12" s="133"/>
      <c r="M12" s="133"/>
      <c r="N12" s="133"/>
      <c r="O12" s="133"/>
      <c r="P12" s="133"/>
      <c r="Q12" s="133"/>
      <c r="R12" s="133"/>
    </row>
    <row r="13" spans="1:18" s="4" customFormat="1" ht="30" customHeight="1">
      <c r="A13" s="60" t="s">
        <v>71</v>
      </c>
      <c r="B13" s="26" t="s">
        <v>113</v>
      </c>
      <c r="C13" s="26" t="s">
        <v>114</v>
      </c>
      <c r="D13" s="26" t="s">
        <v>115</v>
      </c>
      <c r="E13" s="104">
        <f t="shared" si="0"/>
        <v>1183111.05</v>
      </c>
      <c r="F13" s="104">
        <f t="shared" si="1"/>
        <v>1183111.05</v>
      </c>
      <c r="G13" s="127"/>
      <c r="H13" s="28">
        <v>1183111.05</v>
      </c>
      <c r="I13" s="16"/>
      <c r="J13" s="16"/>
      <c r="K13" s="16"/>
      <c r="L13" s="133"/>
      <c r="M13" s="133"/>
      <c r="N13" s="133"/>
      <c r="O13" s="133"/>
      <c r="P13" s="133"/>
      <c r="Q13" s="133"/>
      <c r="R13" s="133"/>
    </row>
    <row r="14" spans="1:18" s="4" customFormat="1" ht="30" customHeight="1">
      <c r="A14" s="60" t="s">
        <v>71</v>
      </c>
      <c r="B14" s="26" t="s">
        <v>113</v>
      </c>
      <c r="C14" s="26" t="s">
        <v>114</v>
      </c>
      <c r="D14" s="26" t="s">
        <v>115</v>
      </c>
      <c r="E14" s="35">
        <f t="shared" si="0"/>
        <v>20000</v>
      </c>
      <c r="F14" s="35">
        <f t="shared" si="1"/>
        <v>20000</v>
      </c>
      <c r="G14" s="128"/>
      <c r="H14" s="29">
        <v>20000</v>
      </c>
      <c r="I14" s="16"/>
      <c r="J14" s="16"/>
      <c r="K14" s="16"/>
      <c r="L14" s="133"/>
      <c r="M14" s="133"/>
      <c r="N14" s="133"/>
      <c r="O14" s="133"/>
      <c r="P14" s="133"/>
      <c r="Q14" s="133"/>
      <c r="R14" s="133"/>
    </row>
    <row r="15" spans="1:18" s="4" customFormat="1" ht="30" customHeight="1">
      <c r="A15" s="60" t="s">
        <v>71</v>
      </c>
      <c r="B15" s="26" t="s">
        <v>113</v>
      </c>
      <c r="C15" s="26" t="s">
        <v>114</v>
      </c>
      <c r="D15" s="26" t="s">
        <v>115</v>
      </c>
      <c r="E15" s="35">
        <f t="shared" si="0"/>
        <v>6000</v>
      </c>
      <c r="F15" s="35">
        <f t="shared" si="1"/>
        <v>6000</v>
      </c>
      <c r="G15" s="128"/>
      <c r="H15" s="29">
        <v>6000</v>
      </c>
      <c r="I15" s="16"/>
      <c r="J15" s="16"/>
      <c r="K15" s="16"/>
      <c r="L15" s="133"/>
      <c r="M15" s="133"/>
      <c r="N15" s="133"/>
      <c r="O15" s="133"/>
      <c r="P15" s="133"/>
      <c r="Q15" s="133"/>
      <c r="R15" s="133"/>
    </row>
    <row r="16" spans="1:18" s="4" customFormat="1" ht="30" customHeight="1">
      <c r="A16" s="60" t="s">
        <v>71</v>
      </c>
      <c r="B16" s="26" t="s">
        <v>113</v>
      </c>
      <c r="C16" s="26" t="s">
        <v>114</v>
      </c>
      <c r="D16" s="26" t="s">
        <v>115</v>
      </c>
      <c r="E16" s="35">
        <f t="shared" si="0"/>
        <v>10136</v>
      </c>
      <c r="F16" s="35">
        <f t="shared" si="1"/>
        <v>10136</v>
      </c>
      <c r="G16" s="128"/>
      <c r="H16" s="29">
        <v>10136</v>
      </c>
      <c r="I16" s="16"/>
      <c r="J16" s="16"/>
      <c r="K16" s="16"/>
      <c r="L16" s="133"/>
      <c r="M16" s="133"/>
      <c r="N16" s="133"/>
      <c r="O16" s="133"/>
      <c r="P16" s="133"/>
      <c r="Q16" s="133"/>
      <c r="R16" s="133"/>
    </row>
    <row r="17" spans="1:18" s="4" customFormat="1" ht="30" customHeight="1">
      <c r="A17" s="60" t="s">
        <v>71</v>
      </c>
      <c r="B17" s="26" t="s">
        <v>113</v>
      </c>
      <c r="C17" s="26" t="s">
        <v>114</v>
      </c>
      <c r="D17" s="26" t="s">
        <v>115</v>
      </c>
      <c r="E17" s="35">
        <f t="shared" si="0"/>
        <v>164400</v>
      </c>
      <c r="F17" s="35">
        <f t="shared" si="1"/>
        <v>164400</v>
      </c>
      <c r="G17" s="128"/>
      <c r="H17" s="29">
        <v>164400</v>
      </c>
      <c r="I17" s="16"/>
      <c r="J17" s="16"/>
      <c r="K17" s="16"/>
      <c r="L17" s="133"/>
      <c r="M17" s="133"/>
      <c r="N17" s="133"/>
      <c r="O17" s="133"/>
      <c r="P17" s="133"/>
      <c r="Q17" s="133"/>
      <c r="R17" s="133"/>
    </row>
    <row r="18" spans="1:18" s="4" customFormat="1" ht="30" customHeight="1">
      <c r="A18" s="60" t="s">
        <v>71</v>
      </c>
      <c r="B18" s="26" t="s">
        <v>113</v>
      </c>
      <c r="C18" s="26" t="s">
        <v>114</v>
      </c>
      <c r="D18" s="26" t="s">
        <v>115</v>
      </c>
      <c r="E18" s="35">
        <f t="shared" si="0"/>
        <v>1000000</v>
      </c>
      <c r="F18" s="35">
        <f t="shared" si="1"/>
        <v>1000000</v>
      </c>
      <c r="G18" s="128"/>
      <c r="H18" s="129">
        <v>1000000</v>
      </c>
      <c r="I18" s="16"/>
      <c r="J18" s="16"/>
      <c r="K18" s="16"/>
      <c r="L18" s="133"/>
      <c r="M18" s="133"/>
      <c r="N18" s="133"/>
      <c r="O18" s="133"/>
      <c r="P18" s="133"/>
      <c r="Q18" s="133"/>
      <c r="R18" s="133"/>
    </row>
    <row r="19" spans="1:18" s="4" customFormat="1" ht="30" customHeight="1">
      <c r="A19" s="60" t="s">
        <v>71</v>
      </c>
      <c r="B19" s="26" t="s">
        <v>113</v>
      </c>
      <c r="C19" s="26" t="s">
        <v>114</v>
      </c>
      <c r="D19" s="26" t="s">
        <v>116</v>
      </c>
      <c r="E19" s="35">
        <f t="shared" si="0"/>
        <v>411360</v>
      </c>
      <c r="F19" s="35">
        <f t="shared" si="1"/>
        <v>411360</v>
      </c>
      <c r="G19" s="128"/>
      <c r="H19" s="29">
        <v>411360</v>
      </c>
      <c r="I19" s="16"/>
      <c r="J19" s="16"/>
      <c r="K19" s="16"/>
      <c r="L19" s="133"/>
      <c r="M19" s="133"/>
      <c r="N19" s="133"/>
      <c r="O19" s="133"/>
      <c r="P19" s="133"/>
      <c r="Q19" s="133"/>
      <c r="R19" s="133"/>
    </row>
    <row r="20" spans="1:18" s="4" customFormat="1" ht="30" customHeight="1">
      <c r="A20" s="60" t="s">
        <v>71</v>
      </c>
      <c r="B20" s="26" t="s">
        <v>117</v>
      </c>
      <c r="C20" s="26" t="s">
        <v>118</v>
      </c>
      <c r="D20" s="26" t="s">
        <v>119</v>
      </c>
      <c r="E20" s="35">
        <f t="shared" si="0"/>
        <v>1446125.43</v>
      </c>
      <c r="F20" s="35">
        <f t="shared" si="1"/>
        <v>1446125.43</v>
      </c>
      <c r="G20" s="128"/>
      <c r="H20" s="29">
        <f>1106125.43+90000+250000</f>
        <v>1446125.43</v>
      </c>
      <c r="I20" s="16"/>
      <c r="J20" s="16"/>
      <c r="K20" s="16"/>
      <c r="L20" s="133"/>
      <c r="M20" s="133"/>
      <c r="N20" s="133"/>
      <c r="O20" s="133"/>
      <c r="P20" s="133"/>
      <c r="Q20" s="133"/>
      <c r="R20" s="133"/>
    </row>
    <row r="21" spans="1:18" s="4" customFormat="1" ht="30" customHeight="1">
      <c r="A21" s="60" t="s">
        <v>71</v>
      </c>
      <c r="B21" s="26" t="s">
        <v>117</v>
      </c>
      <c r="C21" s="26" t="s">
        <v>120</v>
      </c>
      <c r="D21" s="26" t="s">
        <v>121</v>
      </c>
      <c r="E21" s="35">
        <f t="shared" si="0"/>
        <v>20000</v>
      </c>
      <c r="F21" s="35">
        <f t="shared" si="1"/>
        <v>20000</v>
      </c>
      <c r="G21" s="128"/>
      <c r="H21" s="29">
        <v>20000</v>
      </c>
      <c r="I21" s="16"/>
      <c r="J21" s="16"/>
      <c r="K21" s="16"/>
      <c r="L21" s="133"/>
      <c r="M21" s="133"/>
      <c r="N21" s="133"/>
      <c r="O21" s="133"/>
      <c r="P21" s="133"/>
      <c r="Q21" s="133"/>
      <c r="R21" s="133"/>
    </row>
    <row r="22" spans="1:18" s="4" customFormat="1" ht="30" customHeight="1">
      <c r="A22" s="60" t="s">
        <v>71</v>
      </c>
      <c r="B22" s="26" t="s">
        <v>117</v>
      </c>
      <c r="C22" s="26" t="s">
        <v>120</v>
      </c>
      <c r="D22" s="26" t="s">
        <v>121</v>
      </c>
      <c r="E22" s="35">
        <f t="shared" si="0"/>
        <v>20000</v>
      </c>
      <c r="F22" s="35">
        <f t="shared" si="1"/>
        <v>20000</v>
      </c>
      <c r="G22" s="128"/>
      <c r="H22" s="29">
        <v>20000</v>
      </c>
      <c r="I22" s="16"/>
      <c r="J22" s="16"/>
      <c r="K22" s="16"/>
      <c r="L22" s="133"/>
      <c r="M22" s="133"/>
      <c r="N22" s="133"/>
      <c r="O22" s="133"/>
      <c r="P22" s="133"/>
      <c r="Q22" s="133"/>
      <c r="R22" s="133"/>
    </row>
    <row r="23" spans="1:18" s="4" customFormat="1" ht="30" customHeight="1">
      <c r="A23" s="60" t="s">
        <v>71</v>
      </c>
      <c r="B23" s="26" t="s">
        <v>122</v>
      </c>
      <c r="C23" s="26" t="s">
        <v>123</v>
      </c>
      <c r="D23" s="26" t="s">
        <v>124</v>
      </c>
      <c r="E23" s="35">
        <f t="shared" si="0"/>
        <v>1200000</v>
      </c>
      <c r="F23" s="35">
        <f t="shared" si="1"/>
        <v>1200000</v>
      </c>
      <c r="G23" s="128"/>
      <c r="H23" s="129">
        <v>1200000</v>
      </c>
      <c r="I23" s="16"/>
      <c r="J23" s="16"/>
      <c r="K23" s="16"/>
      <c r="L23" s="133"/>
      <c r="M23" s="133"/>
      <c r="N23" s="133"/>
      <c r="O23" s="133"/>
      <c r="P23" s="133"/>
      <c r="Q23" s="133"/>
      <c r="R23" s="133"/>
    </row>
    <row r="24" spans="1:18" s="4" customFormat="1" ht="30" customHeight="1">
      <c r="A24" s="60" t="s">
        <v>71</v>
      </c>
      <c r="B24" s="26" t="s">
        <v>122</v>
      </c>
      <c r="C24" s="26" t="s">
        <v>123</v>
      </c>
      <c r="D24" s="26" t="s">
        <v>124</v>
      </c>
      <c r="E24" s="35">
        <f t="shared" si="0"/>
        <v>200000</v>
      </c>
      <c r="F24" s="35">
        <f t="shared" si="1"/>
        <v>200000</v>
      </c>
      <c r="G24" s="128"/>
      <c r="H24" s="129">
        <v>200000</v>
      </c>
      <c r="I24" s="16"/>
      <c r="J24" s="16"/>
      <c r="K24" s="16"/>
      <c r="L24" s="133"/>
      <c r="M24" s="133"/>
      <c r="N24" s="133"/>
      <c r="O24" s="133"/>
      <c r="P24" s="133"/>
      <c r="Q24" s="133"/>
      <c r="R24" s="133"/>
    </row>
    <row r="25" spans="1:18" s="4" customFormat="1" ht="30" customHeight="1">
      <c r="A25" s="60" t="s">
        <v>71</v>
      </c>
      <c r="B25" s="26" t="s">
        <v>109</v>
      </c>
      <c r="C25" s="26" t="s">
        <v>125</v>
      </c>
      <c r="D25" s="26" t="s">
        <v>126</v>
      </c>
      <c r="E25" s="35">
        <f t="shared" si="0"/>
        <v>196000</v>
      </c>
      <c r="F25" s="35">
        <f t="shared" si="1"/>
        <v>196000</v>
      </c>
      <c r="G25" s="128"/>
      <c r="H25" s="29">
        <f>19.6*10000</f>
        <v>196000</v>
      </c>
      <c r="I25" s="16"/>
      <c r="J25" s="16"/>
      <c r="K25" s="16"/>
      <c r="L25" s="133"/>
      <c r="M25" s="133"/>
      <c r="N25" s="133"/>
      <c r="O25" s="133"/>
      <c r="P25" s="133"/>
      <c r="Q25" s="133"/>
      <c r="R25" s="133"/>
    </row>
    <row r="26" spans="1:18" s="4" customFormat="1" ht="30" customHeight="1">
      <c r="A26" s="60" t="s">
        <v>71</v>
      </c>
      <c r="B26" s="26" t="s">
        <v>109</v>
      </c>
      <c r="C26" s="26" t="s">
        <v>110</v>
      </c>
      <c r="D26" s="26" t="s">
        <v>112</v>
      </c>
      <c r="E26" s="35">
        <f t="shared" si="0"/>
        <v>498400.00000000006</v>
      </c>
      <c r="F26" s="35">
        <f t="shared" si="1"/>
        <v>498400.00000000006</v>
      </c>
      <c r="G26" s="128"/>
      <c r="H26" s="29">
        <f>49.84*10000</f>
        <v>498400.00000000006</v>
      </c>
      <c r="I26" s="16"/>
      <c r="J26" s="16"/>
      <c r="K26" s="16"/>
      <c r="L26" s="133"/>
      <c r="M26" s="133"/>
      <c r="N26" s="133"/>
      <c r="O26" s="133"/>
      <c r="P26" s="133"/>
      <c r="Q26" s="133"/>
      <c r="R26" s="133"/>
    </row>
    <row r="27" spans="1:18" s="4" customFormat="1" ht="30" customHeight="1">
      <c r="A27" s="60" t="s">
        <v>71</v>
      </c>
      <c r="B27" s="26" t="s">
        <v>127</v>
      </c>
      <c r="C27" s="26" t="s">
        <v>128</v>
      </c>
      <c r="D27" s="26" t="s">
        <v>129</v>
      </c>
      <c r="E27" s="35">
        <f t="shared" si="0"/>
        <v>1284200</v>
      </c>
      <c r="F27" s="35">
        <f t="shared" si="1"/>
        <v>1284200</v>
      </c>
      <c r="G27" s="128"/>
      <c r="H27" s="29">
        <f>170000+80000+30000+70400+88800+710000+135000</f>
        <v>1284200</v>
      </c>
      <c r="I27" s="16"/>
      <c r="J27" s="16"/>
      <c r="K27" s="16"/>
      <c r="L27" s="133"/>
      <c r="M27" s="133"/>
      <c r="N27" s="133"/>
      <c r="O27" s="133"/>
      <c r="P27" s="133"/>
      <c r="Q27" s="133"/>
      <c r="R27" s="133"/>
    </row>
    <row r="28" spans="1:18" s="4" customFormat="1" ht="30" customHeight="1">
      <c r="A28" s="60" t="s">
        <v>71</v>
      </c>
      <c r="B28" s="26" t="s">
        <v>130</v>
      </c>
      <c r="C28" s="26" t="s">
        <v>131</v>
      </c>
      <c r="D28" s="26" t="s">
        <v>132</v>
      </c>
      <c r="E28" s="35">
        <f t="shared" si="0"/>
        <v>1124080.12</v>
      </c>
      <c r="F28" s="35">
        <f t="shared" si="1"/>
        <v>1124080.12</v>
      </c>
      <c r="G28" s="128"/>
      <c r="H28" s="129">
        <v>1124080.12</v>
      </c>
      <c r="I28" s="16"/>
      <c r="J28" s="16"/>
      <c r="K28" s="16"/>
      <c r="L28" s="133"/>
      <c r="M28" s="133"/>
      <c r="N28" s="133"/>
      <c r="O28" s="133"/>
      <c r="P28" s="133"/>
      <c r="Q28" s="133"/>
      <c r="R28" s="133"/>
    </row>
    <row r="29" spans="1:18" s="4" customFormat="1" ht="30" customHeight="1">
      <c r="A29" s="60" t="s">
        <v>71</v>
      </c>
      <c r="B29" s="26" t="s">
        <v>133</v>
      </c>
      <c r="C29" s="26" t="s">
        <v>134</v>
      </c>
      <c r="D29" s="26" t="s">
        <v>135</v>
      </c>
      <c r="E29" s="35">
        <f t="shared" si="0"/>
        <v>411026998.01</v>
      </c>
      <c r="F29" s="35">
        <f t="shared" si="1"/>
        <v>411026998.01</v>
      </c>
      <c r="G29" s="128"/>
      <c r="H29" s="28">
        <f>411027053.06-55.05</f>
        <v>411026998.01</v>
      </c>
      <c r="I29" s="16"/>
      <c r="J29" s="16"/>
      <c r="K29" s="16"/>
      <c r="L29" s="133"/>
      <c r="M29" s="133"/>
      <c r="N29" s="133"/>
      <c r="O29" s="133"/>
      <c r="P29" s="133"/>
      <c r="Q29" s="133"/>
      <c r="R29" s="133"/>
    </row>
    <row r="30" spans="1:18" s="4" customFormat="1" ht="30" customHeight="1">
      <c r="A30" s="60" t="s">
        <v>71</v>
      </c>
      <c r="B30" s="67" t="s">
        <v>133</v>
      </c>
      <c r="C30" s="67" t="s">
        <v>134</v>
      </c>
      <c r="D30" s="67" t="s">
        <v>135</v>
      </c>
      <c r="E30" s="35">
        <f t="shared" si="0"/>
        <v>30000000</v>
      </c>
      <c r="F30" s="35">
        <f t="shared" si="1"/>
        <v>30000000</v>
      </c>
      <c r="G30" s="128"/>
      <c r="H30" s="29">
        <v>30000000</v>
      </c>
      <c r="I30" s="16"/>
      <c r="J30" s="16"/>
      <c r="K30" s="16"/>
      <c r="L30" s="133"/>
      <c r="M30" s="133"/>
      <c r="N30" s="133"/>
      <c r="O30" s="133"/>
      <c r="P30" s="133"/>
      <c r="Q30" s="133"/>
      <c r="R30" s="133"/>
    </row>
    <row r="31" spans="1:18" s="4" customFormat="1" ht="30" customHeight="1">
      <c r="A31" s="60" t="s">
        <v>71</v>
      </c>
      <c r="B31" s="67" t="s">
        <v>133</v>
      </c>
      <c r="C31" s="67" t="s">
        <v>134</v>
      </c>
      <c r="D31" s="67" t="s">
        <v>135</v>
      </c>
      <c r="E31" s="35">
        <f t="shared" si="0"/>
        <v>5396456</v>
      </c>
      <c r="F31" s="35">
        <f t="shared" si="1"/>
        <v>5396456</v>
      </c>
      <c r="G31" s="128"/>
      <c r="H31" s="130">
        <f>5396456</f>
        <v>5396456</v>
      </c>
      <c r="I31" s="16"/>
      <c r="J31" s="16"/>
      <c r="K31" s="16"/>
      <c r="L31" s="133"/>
      <c r="M31" s="133"/>
      <c r="N31" s="133"/>
      <c r="O31" s="133"/>
      <c r="P31" s="133"/>
      <c r="Q31" s="133"/>
      <c r="R31" s="133"/>
    </row>
    <row r="32" spans="1:18" s="4" customFormat="1" ht="30" customHeight="1">
      <c r="A32" s="60" t="s">
        <v>71</v>
      </c>
      <c r="B32" s="60" t="s">
        <v>133</v>
      </c>
      <c r="C32" s="60" t="s">
        <v>136</v>
      </c>
      <c r="D32" s="60" t="s">
        <v>137</v>
      </c>
      <c r="E32" s="35">
        <f t="shared" si="0"/>
        <v>1004231900</v>
      </c>
      <c r="F32" s="35">
        <f t="shared" si="1"/>
        <v>1004231900</v>
      </c>
      <c r="G32" s="128"/>
      <c r="H32" s="16"/>
      <c r="I32" s="35">
        <v>1004231900</v>
      </c>
      <c r="J32" s="16"/>
      <c r="K32" s="16"/>
      <c r="L32" s="133"/>
      <c r="M32" s="133"/>
      <c r="N32" s="133"/>
      <c r="O32" s="133"/>
      <c r="P32" s="133"/>
      <c r="Q32" s="133"/>
      <c r="R32" s="133"/>
    </row>
    <row r="33" spans="1:18" s="4" customFormat="1" ht="30" customHeight="1">
      <c r="A33" s="60" t="s">
        <v>71</v>
      </c>
      <c r="B33" s="60" t="s">
        <v>133</v>
      </c>
      <c r="C33" s="60" t="s">
        <v>136</v>
      </c>
      <c r="D33" s="60" t="s">
        <v>138</v>
      </c>
      <c r="E33" s="35">
        <f t="shared" si="0"/>
        <v>171400800</v>
      </c>
      <c r="F33" s="35">
        <f t="shared" si="1"/>
        <v>171400800</v>
      </c>
      <c r="G33" s="128"/>
      <c r="H33" s="16"/>
      <c r="I33" s="35">
        <v>171400800</v>
      </c>
      <c r="J33" s="16"/>
      <c r="K33" s="16"/>
      <c r="L33" s="133"/>
      <c r="M33" s="133"/>
      <c r="N33" s="133"/>
      <c r="O33" s="133"/>
      <c r="P33" s="133"/>
      <c r="Q33" s="133"/>
      <c r="R33" s="133"/>
    </row>
  </sheetData>
  <sheetProtection formatCells="0" formatColumns="0" formatRows="0" insertColumns="0" insertRows="0" insertHyperlinks="0" deleteColumns="0" deleteRows="0" sort="0" autoFilter="0" pivotTables="0"/>
  <mergeCells count="43">
    <mergeCell ref="B4:D5"/>
    <mergeCell ref="Q4:Q6"/>
    <mergeCell ref="R4:R6"/>
    <mergeCell ref="O4:O6"/>
    <mergeCell ref="P4:P6"/>
    <mergeCell ref="M4:M6"/>
    <mergeCell ref="N4:N6"/>
    <mergeCell ref="K4:K6"/>
    <mergeCell ref="L4:L6"/>
    <mergeCell ref="E4:E6"/>
    <mergeCell ref="F5:F6"/>
    <mergeCell ref="I5:I6"/>
    <mergeCell ref="J5:J6"/>
    <mergeCell ref="A1:R1"/>
    <mergeCell ref="A2:R2"/>
    <mergeCell ref="A3:R3"/>
    <mergeCell ref="F4:J4"/>
    <mergeCell ref="G5:H5"/>
    <mergeCell ref="A4:A6"/>
  </mergeCells>
  <printOptions horizontalCentered="1"/>
  <pageMargins left="0" right="0" top="0.7874015748031494" bottom="0.7874015748031494" header="0.5" footer="0.5"/>
  <pageSetup fitToHeight="1" fitToWidth="1" horizontalDpi="300" verticalDpi="300" orientation="landscape" paperSize="9" scale="52"/>
</worksheet>
</file>

<file path=xl/worksheets/sheet30.xml><?xml version="1.0" encoding="utf-8"?>
<worksheet xmlns="http://schemas.openxmlformats.org/spreadsheetml/2006/main" xmlns:r="http://schemas.openxmlformats.org/officeDocument/2006/relationships">
  <dimension ref="A1:I28"/>
  <sheetViews>
    <sheetView zoomScaleSheetLayoutView="100" workbookViewId="0" topLeftCell="A1">
      <selection activeCell="L19" sqref="L19"/>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509</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90.84</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510</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511</v>
      </c>
      <c r="E11" s="188"/>
      <c r="F11" s="188"/>
      <c r="G11" s="187" t="s">
        <v>512</v>
      </c>
      <c r="H11" s="187"/>
      <c r="I11" s="187"/>
    </row>
    <row r="12" spans="1:9" ht="13.5">
      <c r="A12" s="187"/>
      <c r="B12" s="187"/>
      <c r="C12" s="2" t="s">
        <v>377</v>
      </c>
      <c r="D12" s="188" t="s">
        <v>513</v>
      </c>
      <c r="E12" s="188"/>
      <c r="F12" s="188"/>
      <c r="G12" s="187" t="s">
        <v>514</v>
      </c>
      <c r="H12" s="187"/>
      <c r="I12" s="187"/>
    </row>
    <row r="13" spans="1:9" ht="13.5">
      <c r="A13" s="187"/>
      <c r="B13" s="187"/>
      <c r="C13" s="187" t="s">
        <v>381</v>
      </c>
      <c r="D13" s="188" t="s">
        <v>497</v>
      </c>
      <c r="E13" s="188"/>
      <c r="F13" s="188"/>
      <c r="G13" s="187" t="s">
        <v>515</v>
      </c>
      <c r="H13" s="187"/>
      <c r="I13" s="187"/>
    </row>
    <row r="14" spans="1:9" ht="13.5">
      <c r="A14" s="187"/>
      <c r="B14" s="187"/>
      <c r="C14" s="187"/>
      <c r="D14" s="188"/>
      <c r="E14" s="188"/>
      <c r="F14" s="188"/>
      <c r="G14" s="187"/>
      <c r="H14" s="187"/>
      <c r="I14" s="187"/>
    </row>
    <row r="15" spans="1:9" ht="13.5">
      <c r="A15" s="187"/>
      <c r="B15" s="187"/>
      <c r="C15" s="187"/>
      <c r="D15" s="188"/>
      <c r="E15" s="188"/>
      <c r="F15" s="188"/>
      <c r="G15" s="187"/>
      <c r="H15" s="187"/>
      <c r="I15" s="187"/>
    </row>
    <row r="16" spans="1:9" ht="13.5">
      <c r="A16" s="187"/>
      <c r="B16" s="187"/>
      <c r="C16" s="187" t="s">
        <v>384</v>
      </c>
      <c r="D16" s="188" t="s">
        <v>516</v>
      </c>
      <c r="E16" s="188"/>
      <c r="F16" s="188"/>
      <c r="G16" s="187" t="s">
        <v>517</v>
      </c>
      <c r="H16" s="187"/>
      <c r="I16" s="187"/>
    </row>
    <row r="17" spans="1:9" ht="13.5">
      <c r="A17" s="187"/>
      <c r="B17" s="187"/>
      <c r="C17" s="187"/>
      <c r="D17" s="188"/>
      <c r="E17" s="188"/>
      <c r="F17" s="188"/>
      <c r="G17" s="187"/>
      <c r="H17" s="187"/>
      <c r="I17" s="187"/>
    </row>
    <row r="18" spans="1:9" ht="13.5">
      <c r="A18" s="187"/>
      <c r="B18" s="187"/>
      <c r="C18" s="187"/>
      <c r="D18" s="188"/>
      <c r="E18" s="188"/>
      <c r="F18" s="188"/>
      <c r="G18" s="187"/>
      <c r="H18" s="187"/>
      <c r="I18" s="187"/>
    </row>
    <row r="19" spans="1:9" ht="27">
      <c r="A19" s="187"/>
      <c r="B19" s="187" t="s">
        <v>386</v>
      </c>
      <c r="C19" s="2" t="s">
        <v>387</v>
      </c>
      <c r="D19" s="188" t="s">
        <v>518</v>
      </c>
      <c r="E19" s="188"/>
      <c r="F19" s="188"/>
      <c r="G19" s="187" t="s">
        <v>519</v>
      </c>
      <c r="H19" s="187"/>
      <c r="I19" s="187"/>
    </row>
    <row r="20" spans="1:9" ht="27">
      <c r="A20" s="187"/>
      <c r="B20" s="187"/>
      <c r="C20" s="2" t="s">
        <v>388</v>
      </c>
      <c r="D20" s="188" t="s">
        <v>501</v>
      </c>
      <c r="E20" s="188"/>
      <c r="F20" s="188"/>
      <c r="G20" s="187" t="s">
        <v>508</v>
      </c>
      <c r="H20" s="187"/>
      <c r="I20" s="187"/>
    </row>
    <row r="21" spans="1:9" ht="13.5">
      <c r="A21" s="187"/>
      <c r="B21" s="187"/>
      <c r="C21" s="187" t="s">
        <v>391</v>
      </c>
      <c r="D21" s="188"/>
      <c r="E21" s="188"/>
      <c r="F21" s="188"/>
      <c r="G21" s="187"/>
      <c r="H21" s="187"/>
      <c r="I21" s="187"/>
    </row>
    <row r="22" spans="1:9" ht="13.5">
      <c r="A22" s="187"/>
      <c r="B22" s="187"/>
      <c r="C22" s="187"/>
      <c r="D22" s="188"/>
      <c r="E22" s="188"/>
      <c r="F22" s="188"/>
      <c r="G22" s="187"/>
      <c r="H22" s="187"/>
      <c r="I22" s="187"/>
    </row>
    <row r="23" spans="1:9" ht="13.5">
      <c r="A23" s="187"/>
      <c r="B23" s="187"/>
      <c r="C23" s="187"/>
      <c r="D23" s="188"/>
      <c r="E23" s="188"/>
      <c r="F23" s="188"/>
      <c r="G23" s="187"/>
      <c r="H23" s="187"/>
      <c r="I23" s="187"/>
    </row>
    <row r="24" spans="1:9" ht="13.5">
      <c r="A24" s="187"/>
      <c r="B24" s="187"/>
      <c r="C24" s="187" t="s">
        <v>393</v>
      </c>
      <c r="D24" s="188"/>
      <c r="E24" s="188"/>
      <c r="F24" s="188"/>
      <c r="G24" s="187"/>
      <c r="H24" s="187"/>
      <c r="I24" s="187"/>
    </row>
    <row r="25" spans="1:9" ht="13.5">
      <c r="A25" s="187"/>
      <c r="B25" s="187"/>
      <c r="C25" s="187"/>
      <c r="D25" s="188"/>
      <c r="E25" s="188"/>
      <c r="F25" s="188"/>
      <c r="G25" s="187"/>
      <c r="H25" s="187"/>
      <c r="I25" s="187"/>
    </row>
    <row r="26" spans="1:9" ht="13.5">
      <c r="A26" s="187"/>
      <c r="B26" s="187"/>
      <c r="C26" s="187"/>
      <c r="D26" s="188"/>
      <c r="E26" s="188"/>
      <c r="F26" s="188"/>
      <c r="G26" s="187"/>
      <c r="H26" s="187"/>
      <c r="I26" s="187"/>
    </row>
    <row r="27" spans="1:9" ht="27">
      <c r="A27" s="187"/>
      <c r="B27" s="2" t="s">
        <v>394</v>
      </c>
      <c r="C27" s="2" t="s">
        <v>395</v>
      </c>
      <c r="D27" s="188" t="s">
        <v>503</v>
      </c>
      <c r="E27" s="188"/>
      <c r="F27" s="188"/>
      <c r="G27" s="187" t="s">
        <v>415</v>
      </c>
      <c r="H27" s="187"/>
      <c r="I27" s="187"/>
    </row>
    <row r="28" spans="1:9" ht="12.75">
      <c r="A28" s="190"/>
      <c r="B28" s="190"/>
      <c r="C28" s="190"/>
      <c r="D28" s="190"/>
      <c r="E28" s="190"/>
      <c r="F28" s="190"/>
      <c r="G28" s="190"/>
      <c r="H28" s="190"/>
      <c r="I28" s="190"/>
    </row>
  </sheetData>
  <sheetProtection/>
  <mergeCells count="61">
    <mergeCell ref="A6:C8"/>
    <mergeCell ref="D6:E8"/>
    <mergeCell ref="A28:I28"/>
    <mergeCell ref="A10:A27"/>
    <mergeCell ref="B11:B18"/>
    <mergeCell ref="B19:B26"/>
    <mergeCell ref="C13:C15"/>
    <mergeCell ref="C16:C18"/>
    <mergeCell ref="C21:C23"/>
    <mergeCell ref="C24:C26"/>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520</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0.5</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521</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522</v>
      </c>
      <c r="E11" s="188"/>
      <c r="F11" s="188"/>
      <c r="G11" s="187" t="s">
        <v>523</v>
      </c>
      <c r="H11" s="187"/>
      <c r="I11" s="187"/>
    </row>
    <row r="12" spans="1:9" ht="13.5">
      <c r="A12" s="187"/>
      <c r="B12" s="187"/>
      <c r="C12" s="2" t="s">
        <v>377</v>
      </c>
      <c r="D12" s="215" t="s">
        <v>524</v>
      </c>
      <c r="E12" s="216"/>
      <c r="F12" s="217"/>
      <c r="G12" s="209" t="s">
        <v>525</v>
      </c>
      <c r="H12" s="210"/>
      <c r="I12" s="211"/>
    </row>
    <row r="13" spans="1:9" ht="13.5">
      <c r="A13" s="187"/>
      <c r="B13" s="187"/>
      <c r="C13" s="2" t="s">
        <v>381</v>
      </c>
      <c r="D13" s="188" t="s">
        <v>486</v>
      </c>
      <c r="E13" s="188"/>
      <c r="F13" s="188"/>
      <c r="G13" s="187" t="s">
        <v>487</v>
      </c>
      <c r="H13" s="187"/>
      <c r="I13" s="187"/>
    </row>
    <row r="14" spans="1:9" ht="13.5">
      <c r="A14" s="187"/>
      <c r="B14" s="187"/>
      <c r="C14" s="2" t="s">
        <v>384</v>
      </c>
      <c r="D14" s="188" t="s">
        <v>526</v>
      </c>
      <c r="E14" s="188"/>
      <c r="F14" s="188"/>
      <c r="G14" s="187" t="s">
        <v>489</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527</v>
      </c>
      <c r="E18" s="188"/>
      <c r="F18" s="188"/>
      <c r="G18" s="187" t="s">
        <v>528</v>
      </c>
      <c r="H18" s="187"/>
      <c r="I18" s="187"/>
    </row>
    <row r="19" spans="1:9" ht="13.5">
      <c r="A19" s="187"/>
      <c r="B19" s="187"/>
      <c r="C19" s="187" t="s">
        <v>391</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393</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27">
      <c r="A25" s="187"/>
      <c r="B25" s="2" t="s">
        <v>394</v>
      </c>
      <c r="C25" s="2" t="s">
        <v>395</v>
      </c>
      <c r="D25" s="188" t="s">
        <v>529</v>
      </c>
      <c r="E25" s="188"/>
      <c r="F25" s="188"/>
      <c r="G25" s="187" t="s">
        <v>415</v>
      </c>
      <c r="H25" s="187"/>
      <c r="I25" s="187"/>
    </row>
    <row r="26" spans="1:9" ht="12.75">
      <c r="A26" s="190"/>
      <c r="B26" s="190"/>
      <c r="C26" s="190"/>
      <c r="D26" s="190"/>
      <c r="E26" s="190"/>
      <c r="F26" s="190"/>
      <c r="G26" s="190"/>
      <c r="H26" s="190"/>
      <c r="I26" s="190"/>
    </row>
  </sheetData>
  <sheetProtection/>
  <mergeCells count="56">
    <mergeCell ref="A6:C8"/>
    <mergeCell ref="D6:E8"/>
    <mergeCell ref="D25:F25"/>
    <mergeCell ref="G25:I25"/>
    <mergeCell ref="A26:I26"/>
    <mergeCell ref="A10:A25"/>
    <mergeCell ref="B11:B14"/>
    <mergeCell ref="B15:B24"/>
    <mergeCell ref="C15:C17"/>
    <mergeCell ref="C19:C21"/>
    <mergeCell ref="C22:C24"/>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G12" sqref="G12:I12"/>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530</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2</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531</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532</v>
      </c>
      <c r="E11" s="188"/>
      <c r="F11" s="188"/>
      <c r="G11" s="187" t="s">
        <v>483</v>
      </c>
      <c r="H11" s="187"/>
      <c r="I11" s="187"/>
    </row>
    <row r="12" spans="1:9" ht="13.5">
      <c r="A12" s="187"/>
      <c r="B12" s="187"/>
      <c r="C12" s="2" t="s">
        <v>377</v>
      </c>
      <c r="D12" s="188" t="s">
        <v>533</v>
      </c>
      <c r="E12" s="188"/>
      <c r="F12" s="188"/>
      <c r="G12" s="187" t="s">
        <v>534</v>
      </c>
      <c r="H12" s="187"/>
      <c r="I12" s="187"/>
    </row>
    <row r="13" spans="1:9" ht="13.5">
      <c r="A13" s="187"/>
      <c r="B13" s="187"/>
      <c r="C13" s="2" t="s">
        <v>381</v>
      </c>
      <c r="D13" s="188" t="s">
        <v>535</v>
      </c>
      <c r="E13" s="188"/>
      <c r="F13" s="188"/>
      <c r="G13" s="187" t="s">
        <v>487</v>
      </c>
      <c r="H13" s="187"/>
      <c r="I13" s="187"/>
    </row>
    <row r="14" spans="1:9" ht="13.5">
      <c r="A14" s="187"/>
      <c r="B14" s="187"/>
      <c r="C14" s="2" t="s">
        <v>384</v>
      </c>
      <c r="D14" s="188" t="s">
        <v>488</v>
      </c>
      <c r="E14" s="188"/>
      <c r="F14" s="188"/>
      <c r="G14" s="187" t="s">
        <v>489</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536</v>
      </c>
      <c r="E18" s="188"/>
      <c r="F18" s="188"/>
      <c r="G18" s="187" t="s">
        <v>475</v>
      </c>
      <c r="H18" s="187"/>
      <c r="I18" s="187"/>
    </row>
    <row r="19" spans="1:9" ht="13.5">
      <c r="A19" s="187"/>
      <c r="B19" s="187"/>
      <c r="C19" s="187" t="s">
        <v>391</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393</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13.5">
      <c r="A25" s="187"/>
      <c r="B25" s="187" t="s">
        <v>394</v>
      </c>
      <c r="C25" s="187" t="s">
        <v>395</v>
      </c>
      <c r="D25" s="188"/>
      <c r="E25" s="188"/>
      <c r="F25" s="188"/>
      <c r="G25" s="187"/>
      <c r="H25" s="187"/>
      <c r="I25" s="187"/>
    </row>
    <row r="26" spans="1:9" ht="13.5">
      <c r="A26" s="187"/>
      <c r="B26" s="187"/>
      <c r="C26" s="187"/>
      <c r="D26" s="188"/>
      <c r="E26" s="188"/>
      <c r="F26" s="188"/>
      <c r="G26" s="187"/>
      <c r="H26" s="187"/>
      <c r="I26" s="187"/>
    </row>
    <row r="27" spans="1:9" ht="13.5">
      <c r="A27" s="187"/>
      <c r="B27" s="187"/>
      <c r="C27" s="187"/>
      <c r="D27" s="188" t="s">
        <v>537</v>
      </c>
      <c r="E27" s="188"/>
      <c r="F27" s="188"/>
      <c r="G27" s="187" t="s">
        <v>415</v>
      </c>
      <c r="H27" s="187"/>
      <c r="I27" s="187"/>
    </row>
    <row r="28" spans="1:9" ht="12.75">
      <c r="A28" s="190"/>
      <c r="B28" s="190"/>
      <c r="C28" s="190"/>
      <c r="D28" s="190"/>
      <c r="E28" s="190"/>
      <c r="F28" s="190"/>
      <c r="G28" s="190"/>
      <c r="H28" s="190"/>
      <c r="I28" s="190"/>
    </row>
  </sheetData>
  <sheetProtection/>
  <mergeCells count="62">
    <mergeCell ref="A6:C8"/>
    <mergeCell ref="D6:E8"/>
    <mergeCell ref="A28:I28"/>
    <mergeCell ref="A10:A27"/>
    <mergeCell ref="B11:B14"/>
    <mergeCell ref="B15:B24"/>
    <mergeCell ref="B25:B27"/>
    <mergeCell ref="C15:C17"/>
    <mergeCell ref="C19:C21"/>
    <mergeCell ref="C22:C24"/>
    <mergeCell ref="C25:C27"/>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28"/>
  <sheetViews>
    <sheetView zoomScaleSheetLayoutView="100" workbookViewId="0" topLeftCell="A4">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538</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49.84</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144.75" customHeight="1">
      <c r="A9" s="2" t="s">
        <v>366</v>
      </c>
      <c r="B9" s="188" t="s">
        <v>539</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37.5" customHeight="1">
      <c r="A11" s="187"/>
      <c r="B11" s="187" t="s">
        <v>373</v>
      </c>
      <c r="C11" s="187" t="s">
        <v>374</v>
      </c>
      <c r="D11" s="188" t="s">
        <v>540</v>
      </c>
      <c r="E11" s="188"/>
      <c r="F11" s="188"/>
      <c r="G11" s="187" t="s">
        <v>541</v>
      </c>
      <c r="H11" s="187"/>
      <c r="I11" s="187"/>
    </row>
    <row r="12" spans="1:9" ht="57" customHeight="1">
      <c r="A12" s="187"/>
      <c r="B12" s="187"/>
      <c r="C12" s="187"/>
      <c r="D12" s="188" t="s">
        <v>542</v>
      </c>
      <c r="E12" s="188"/>
      <c r="F12" s="188"/>
      <c r="G12" s="187" t="s">
        <v>543</v>
      </c>
      <c r="H12" s="187"/>
      <c r="I12" s="187"/>
    </row>
    <row r="13" spans="1:9" ht="13.5">
      <c r="A13" s="187"/>
      <c r="B13" s="187"/>
      <c r="C13" s="187"/>
      <c r="D13" s="188" t="s">
        <v>544</v>
      </c>
      <c r="E13" s="188"/>
      <c r="F13" s="188"/>
      <c r="G13" s="187" t="s">
        <v>545</v>
      </c>
      <c r="H13" s="187"/>
      <c r="I13" s="187"/>
    </row>
    <row r="14" spans="1:9" ht="36" customHeight="1">
      <c r="A14" s="187"/>
      <c r="B14" s="187"/>
      <c r="C14" s="2" t="s">
        <v>377</v>
      </c>
      <c r="D14" s="188" t="s">
        <v>546</v>
      </c>
      <c r="E14" s="188"/>
      <c r="F14" s="188"/>
      <c r="G14" s="187" t="s">
        <v>547</v>
      </c>
      <c r="H14" s="187"/>
      <c r="I14" s="187"/>
    </row>
    <row r="15" spans="1:9" ht="30.75" customHeight="1">
      <c r="A15" s="187"/>
      <c r="B15" s="187"/>
      <c r="C15" s="2" t="s">
        <v>381</v>
      </c>
      <c r="D15" s="188" t="s">
        <v>548</v>
      </c>
      <c r="E15" s="188"/>
      <c r="F15" s="188"/>
      <c r="G15" s="187" t="s">
        <v>549</v>
      </c>
      <c r="H15" s="187"/>
      <c r="I15" s="187"/>
    </row>
    <row r="16" spans="1:9" ht="44.25" customHeight="1">
      <c r="A16" s="187"/>
      <c r="B16" s="187"/>
      <c r="C16" s="2" t="s">
        <v>384</v>
      </c>
      <c r="D16" s="188" t="s">
        <v>550</v>
      </c>
      <c r="E16" s="188"/>
      <c r="F16" s="188"/>
      <c r="G16" s="187" t="s">
        <v>551</v>
      </c>
      <c r="H16" s="187"/>
      <c r="I16" s="187"/>
    </row>
    <row r="17" spans="1:9" ht="13.5">
      <c r="A17" s="187"/>
      <c r="B17" s="187" t="s">
        <v>386</v>
      </c>
      <c r="C17" s="187" t="s">
        <v>387</v>
      </c>
      <c r="D17" s="188"/>
      <c r="E17" s="188"/>
      <c r="F17" s="188"/>
      <c r="G17" s="187"/>
      <c r="H17" s="187"/>
      <c r="I17" s="187"/>
    </row>
    <row r="18" spans="1:9" ht="13.5">
      <c r="A18" s="187"/>
      <c r="B18" s="187"/>
      <c r="C18" s="187"/>
      <c r="D18" s="188"/>
      <c r="E18" s="188"/>
      <c r="F18" s="188"/>
      <c r="G18" s="187"/>
      <c r="H18" s="187"/>
      <c r="I18" s="187"/>
    </row>
    <row r="19" spans="1:9" ht="13.5">
      <c r="A19" s="187"/>
      <c r="B19" s="187"/>
      <c r="C19" s="187"/>
      <c r="D19" s="188"/>
      <c r="E19" s="188"/>
      <c r="F19" s="188"/>
      <c r="G19" s="187"/>
      <c r="H19" s="187"/>
      <c r="I19" s="187"/>
    </row>
    <row r="20" spans="1:9" ht="27">
      <c r="A20" s="187"/>
      <c r="B20" s="187"/>
      <c r="C20" s="2" t="s">
        <v>388</v>
      </c>
      <c r="D20" s="188" t="s">
        <v>552</v>
      </c>
      <c r="E20" s="188"/>
      <c r="F20" s="188"/>
      <c r="G20" s="187" t="s">
        <v>553</v>
      </c>
      <c r="H20" s="187"/>
      <c r="I20" s="187"/>
    </row>
    <row r="21" spans="1:9" ht="13.5">
      <c r="A21" s="187"/>
      <c r="B21" s="187"/>
      <c r="C21" s="187" t="s">
        <v>391</v>
      </c>
      <c r="D21" s="188"/>
      <c r="E21" s="188"/>
      <c r="F21" s="188"/>
      <c r="G21" s="187"/>
      <c r="H21" s="187"/>
      <c r="I21" s="187"/>
    </row>
    <row r="22" spans="1:9" ht="13.5">
      <c r="A22" s="187"/>
      <c r="B22" s="187"/>
      <c r="C22" s="187"/>
      <c r="D22" s="188"/>
      <c r="E22" s="188"/>
      <c r="F22" s="188"/>
      <c r="G22" s="187"/>
      <c r="H22" s="187"/>
      <c r="I22" s="187"/>
    </row>
    <row r="23" spans="1:9" ht="13.5">
      <c r="A23" s="187"/>
      <c r="B23" s="187"/>
      <c r="C23" s="187"/>
      <c r="D23" s="188"/>
      <c r="E23" s="188"/>
      <c r="F23" s="188"/>
      <c r="G23" s="187"/>
      <c r="H23" s="187"/>
      <c r="I23" s="187"/>
    </row>
    <row r="24" spans="1:9" ht="13.5">
      <c r="A24" s="187"/>
      <c r="B24" s="187"/>
      <c r="C24" s="187" t="s">
        <v>393</v>
      </c>
      <c r="D24" s="188"/>
      <c r="E24" s="188"/>
      <c r="F24" s="188"/>
      <c r="G24" s="187"/>
      <c r="H24" s="187"/>
      <c r="I24" s="187"/>
    </row>
    <row r="25" spans="1:9" ht="13.5">
      <c r="A25" s="187"/>
      <c r="B25" s="187"/>
      <c r="C25" s="187"/>
      <c r="D25" s="188"/>
      <c r="E25" s="188"/>
      <c r="F25" s="188"/>
      <c r="G25" s="187"/>
      <c r="H25" s="187"/>
      <c r="I25" s="187"/>
    </row>
    <row r="26" spans="1:9" ht="13.5">
      <c r="A26" s="187"/>
      <c r="B26" s="187"/>
      <c r="C26" s="187"/>
      <c r="D26" s="188"/>
      <c r="E26" s="188"/>
      <c r="F26" s="188"/>
      <c r="G26" s="187"/>
      <c r="H26" s="187"/>
      <c r="I26" s="187"/>
    </row>
    <row r="27" spans="1:9" ht="27">
      <c r="A27" s="187"/>
      <c r="B27" s="2" t="s">
        <v>394</v>
      </c>
      <c r="C27" s="2" t="s">
        <v>395</v>
      </c>
      <c r="D27" s="188" t="s">
        <v>554</v>
      </c>
      <c r="E27" s="188"/>
      <c r="F27" s="188"/>
      <c r="G27" s="187" t="s">
        <v>555</v>
      </c>
      <c r="H27" s="187"/>
      <c r="I27" s="187"/>
    </row>
    <row r="28" spans="1:9" ht="12.75">
      <c r="A28" s="190"/>
      <c r="B28" s="190"/>
      <c r="C28" s="190"/>
      <c r="D28" s="190"/>
      <c r="E28" s="190"/>
      <c r="F28" s="190"/>
      <c r="G28" s="190"/>
      <c r="H28" s="190"/>
      <c r="I28" s="190"/>
    </row>
  </sheetData>
  <sheetProtection/>
  <mergeCells count="61">
    <mergeCell ref="A6:C8"/>
    <mergeCell ref="D6:E8"/>
    <mergeCell ref="A28:I28"/>
    <mergeCell ref="A10:A27"/>
    <mergeCell ref="B11:B16"/>
    <mergeCell ref="B17:B26"/>
    <mergeCell ref="C11:C13"/>
    <mergeCell ref="C17:C19"/>
    <mergeCell ref="C21:C23"/>
    <mergeCell ref="C24:C26"/>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556</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19.6</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48" customHeight="1">
      <c r="A9" s="2" t="s">
        <v>366</v>
      </c>
      <c r="B9" s="188" t="s">
        <v>557</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558</v>
      </c>
      <c r="E11" s="188"/>
      <c r="F11" s="188"/>
      <c r="G11" s="187" t="s">
        <v>559</v>
      </c>
      <c r="H11" s="187"/>
      <c r="I11" s="187"/>
    </row>
    <row r="12" spans="1:9" ht="14.25">
      <c r="A12" s="187"/>
      <c r="B12" s="187"/>
      <c r="C12" s="2" t="s">
        <v>377</v>
      </c>
      <c r="D12" s="188" t="s">
        <v>560</v>
      </c>
      <c r="E12" s="188"/>
      <c r="F12" s="188"/>
      <c r="G12" s="221">
        <v>1</v>
      </c>
      <c r="H12" s="222"/>
      <c r="I12" s="223"/>
    </row>
    <row r="13" spans="1:9" ht="14.25">
      <c r="A13" s="187"/>
      <c r="B13" s="187"/>
      <c r="C13" s="2" t="s">
        <v>381</v>
      </c>
      <c r="D13" s="188" t="s">
        <v>561</v>
      </c>
      <c r="E13" s="188"/>
      <c r="F13" s="188"/>
      <c r="G13" s="221">
        <v>1</v>
      </c>
      <c r="H13" s="222"/>
      <c r="I13" s="223"/>
    </row>
    <row r="14" spans="1:9" ht="13.5">
      <c r="A14" s="187"/>
      <c r="B14" s="187"/>
      <c r="C14" s="2" t="s">
        <v>384</v>
      </c>
      <c r="D14" s="188" t="s">
        <v>562</v>
      </c>
      <c r="E14" s="188"/>
      <c r="F14" s="188"/>
      <c r="G14" s="187" t="s">
        <v>563</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564</v>
      </c>
      <c r="E18" s="188"/>
      <c r="F18" s="188"/>
      <c r="G18" s="187" t="s">
        <v>451</v>
      </c>
      <c r="H18" s="187"/>
      <c r="I18" s="187"/>
    </row>
    <row r="19" spans="1:9" ht="13.5">
      <c r="A19" s="187"/>
      <c r="B19" s="187"/>
      <c r="C19" s="187" t="s">
        <v>391</v>
      </c>
      <c r="D19" s="188"/>
      <c r="E19" s="188"/>
      <c r="F19" s="188"/>
      <c r="G19" s="187"/>
      <c r="H19" s="187"/>
      <c r="I19" s="187"/>
    </row>
    <row r="20" spans="1:9" ht="13.5">
      <c r="A20" s="187"/>
      <c r="B20" s="187"/>
      <c r="C20" s="187"/>
      <c r="D20" s="188"/>
      <c r="E20" s="188"/>
      <c r="F20" s="188"/>
      <c r="G20" s="187"/>
      <c r="H20" s="187"/>
      <c r="I20" s="187"/>
    </row>
    <row r="21" spans="1:9" ht="13.5">
      <c r="A21" s="187"/>
      <c r="B21" s="187"/>
      <c r="C21" s="187"/>
      <c r="D21" s="188"/>
      <c r="E21" s="188"/>
      <c r="F21" s="188"/>
      <c r="G21" s="187"/>
      <c r="H21" s="187"/>
      <c r="I21" s="187"/>
    </row>
    <row r="22" spans="1:9" ht="13.5">
      <c r="A22" s="187"/>
      <c r="B22" s="187"/>
      <c r="C22" s="187" t="s">
        <v>393</v>
      </c>
      <c r="D22" s="188"/>
      <c r="E22" s="188"/>
      <c r="F22" s="188"/>
      <c r="G22" s="187"/>
      <c r="H22" s="187"/>
      <c r="I22" s="187"/>
    </row>
    <row r="23" spans="1:9" ht="13.5">
      <c r="A23" s="187"/>
      <c r="B23" s="187"/>
      <c r="C23" s="187"/>
      <c r="D23" s="188"/>
      <c r="E23" s="188"/>
      <c r="F23" s="188"/>
      <c r="G23" s="187"/>
      <c r="H23" s="187"/>
      <c r="I23" s="187"/>
    </row>
    <row r="24" spans="1:9" ht="13.5">
      <c r="A24" s="187"/>
      <c r="B24" s="187"/>
      <c r="C24" s="187"/>
      <c r="D24" s="188"/>
      <c r="E24" s="188"/>
      <c r="F24" s="188"/>
      <c r="G24" s="187"/>
      <c r="H24" s="187"/>
      <c r="I24" s="187"/>
    </row>
    <row r="25" spans="1:9" ht="27">
      <c r="A25" s="187"/>
      <c r="B25" s="2" t="s">
        <v>394</v>
      </c>
      <c r="C25" s="2" t="s">
        <v>395</v>
      </c>
      <c r="D25" s="188" t="s">
        <v>565</v>
      </c>
      <c r="E25" s="188"/>
      <c r="F25" s="188"/>
      <c r="G25" s="187" t="s">
        <v>444</v>
      </c>
      <c r="H25" s="187"/>
      <c r="I25" s="187"/>
    </row>
    <row r="26" spans="1:9" ht="12.75">
      <c r="A26" s="190"/>
      <c r="B26" s="190"/>
      <c r="C26" s="190"/>
      <c r="D26" s="190"/>
      <c r="E26" s="190"/>
      <c r="F26" s="190"/>
      <c r="G26" s="190"/>
      <c r="H26" s="190"/>
      <c r="I26" s="190"/>
    </row>
  </sheetData>
  <sheetProtection/>
  <mergeCells count="56">
    <mergeCell ref="A6:C8"/>
    <mergeCell ref="D6:E8"/>
    <mergeCell ref="D25:F25"/>
    <mergeCell ref="G25:I25"/>
    <mergeCell ref="A26:I26"/>
    <mergeCell ref="A10:A25"/>
    <mergeCell ref="B11:B14"/>
    <mergeCell ref="B15:B24"/>
    <mergeCell ref="C15:C17"/>
    <mergeCell ref="C19:C21"/>
    <mergeCell ref="C22:C24"/>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I36"/>
  <sheetViews>
    <sheetView zoomScaleSheetLayoutView="100" workbookViewId="0" topLeftCell="A4">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566</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16.44</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567</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218" t="s">
        <v>373</v>
      </c>
      <c r="C11" s="218" t="s">
        <v>374</v>
      </c>
      <c r="D11" s="187" t="s">
        <v>568</v>
      </c>
      <c r="E11" s="187"/>
      <c r="F11" s="187"/>
      <c r="G11" s="187" t="s">
        <v>569</v>
      </c>
      <c r="H11" s="187"/>
      <c r="I11" s="187"/>
    </row>
    <row r="12" spans="1:9" ht="13.5">
      <c r="A12" s="187"/>
      <c r="B12" s="219"/>
      <c r="C12" s="219"/>
      <c r="D12" s="187" t="s">
        <v>570</v>
      </c>
      <c r="E12" s="187"/>
      <c r="F12" s="187"/>
      <c r="G12" s="187" t="s">
        <v>571</v>
      </c>
      <c r="H12" s="187"/>
      <c r="I12" s="187"/>
    </row>
    <row r="13" spans="1:9" ht="13.5">
      <c r="A13" s="187"/>
      <c r="B13" s="219"/>
      <c r="C13" s="219"/>
      <c r="D13" s="187" t="s">
        <v>572</v>
      </c>
      <c r="E13" s="187"/>
      <c r="F13" s="187"/>
      <c r="G13" s="187" t="s">
        <v>573</v>
      </c>
      <c r="H13" s="187"/>
      <c r="I13" s="187"/>
    </row>
    <row r="14" spans="1:9" ht="13.5">
      <c r="A14" s="187"/>
      <c r="B14" s="219"/>
      <c r="C14" s="219"/>
      <c r="D14" s="188" t="s">
        <v>574</v>
      </c>
      <c r="E14" s="188"/>
      <c r="F14" s="188"/>
      <c r="G14" s="187" t="s">
        <v>571</v>
      </c>
      <c r="H14" s="187"/>
      <c r="I14" s="187"/>
    </row>
    <row r="15" spans="1:9" ht="13.5">
      <c r="A15" s="187"/>
      <c r="B15" s="219"/>
      <c r="C15" s="219"/>
      <c r="D15" s="188" t="s">
        <v>575</v>
      </c>
      <c r="E15" s="188"/>
      <c r="F15" s="188"/>
      <c r="G15" s="187" t="s">
        <v>576</v>
      </c>
      <c r="H15" s="187"/>
      <c r="I15" s="187"/>
    </row>
    <row r="16" spans="1:9" ht="13.5">
      <c r="A16" s="187"/>
      <c r="B16" s="219"/>
      <c r="C16" s="220"/>
      <c r="D16" s="188" t="s">
        <v>577</v>
      </c>
      <c r="E16" s="188"/>
      <c r="F16" s="188"/>
      <c r="G16" s="187" t="s">
        <v>578</v>
      </c>
      <c r="H16" s="187"/>
      <c r="I16" s="187"/>
    </row>
    <row r="17" spans="1:9" ht="13.5">
      <c r="A17" s="187"/>
      <c r="B17" s="219"/>
      <c r="C17" s="187" t="s">
        <v>377</v>
      </c>
      <c r="D17" s="188" t="s">
        <v>579</v>
      </c>
      <c r="E17" s="188"/>
      <c r="F17" s="188"/>
      <c r="G17" s="187" t="s">
        <v>578</v>
      </c>
      <c r="H17" s="187"/>
      <c r="I17" s="187"/>
    </row>
    <row r="18" spans="1:9" ht="13.5">
      <c r="A18" s="187"/>
      <c r="B18" s="219"/>
      <c r="C18" s="187"/>
      <c r="D18" s="188" t="s">
        <v>580</v>
      </c>
      <c r="E18" s="188"/>
      <c r="F18" s="188"/>
      <c r="G18" s="187" t="s">
        <v>578</v>
      </c>
      <c r="H18" s="187"/>
      <c r="I18" s="187"/>
    </row>
    <row r="19" spans="1:9" ht="13.5">
      <c r="A19" s="187"/>
      <c r="B19" s="219"/>
      <c r="C19" s="187"/>
      <c r="D19" s="215" t="s">
        <v>581</v>
      </c>
      <c r="E19" s="216"/>
      <c r="F19" s="217"/>
      <c r="G19" s="209" t="s">
        <v>582</v>
      </c>
      <c r="H19" s="210"/>
      <c r="I19" s="211"/>
    </row>
    <row r="20" spans="1:9" ht="13.5">
      <c r="A20" s="187"/>
      <c r="B20" s="219"/>
      <c r="C20" s="187"/>
      <c r="D20" s="188" t="s">
        <v>583</v>
      </c>
      <c r="E20" s="188"/>
      <c r="F20" s="188"/>
      <c r="G20" s="187" t="s">
        <v>578</v>
      </c>
      <c r="H20" s="187"/>
      <c r="I20" s="187"/>
    </row>
    <row r="21" spans="1:9" ht="13.5">
      <c r="A21" s="187"/>
      <c r="B21" s="219"/>
      <c r="C21" s="2" t="s">
        <v>381</v>
      </c>
      <c r="D21" s="188" t="s">
        <v>584</v>
      </c>
      <c r="E21" s="188"/>
      <c r="F21" s="188"/>
      <c r="G21" s="187" t="s">
        <v>585</v>
      </c>
      <c r="H21" s="187"/>
      <c r="I21" s="187"/>
    </row>
    <row r="22" spans="1:9" ht="13.5">
      <c r="A22" s="187"/>
      <c r="B22" s="219"/>
      <c r="C22" s="187" t="s">
        <v>384</v>
      </c>
      <c r="D22" s="188" t="s">
        <v>586</v>
      </c>
      <c r="E22" s="188"/>
      <c r="F22" s="188"/>
      <c r="G22" s="187" t="s">
        <v>587</v>
      </c>
      <c r="H22" s="187"/>
      <c r="I22" s="187"/>
    </row>
    <row r="23" spans="1:9" ht="13.5">
      <c r="A23" s="187"/>
      <c r="B23" s="219"/>
      <c r="C23" s="187"/>
      <c r="D23" s="188" t="s">
        <v>588</v>
      </c>
      <c r="E23" s="188"/>
      <c r="F23" s="188"/>
      <c r="G23" s="187" t="s">
        <v>589</v>
      </c>
      <c r="H23" s="187"/>
      <c r="I23" s="187"/>
    </row>
    <row r="24" spans="1:9" ht="13.5">
      <c r="A24" s="187"/>
      <c r="B24" s="219"/>
      <c r="C24" s="187"/>
      <c r="D24" s="215" t="s">
        <v>590</v>
      </c>
      <c r="E24" s="216"/>
      <c r="F24" s="217"/>
      <c r="G24" s="209" t="s">
        <v>591</v>
      </c>
      <c r="H24" s="210"/>
      <c r="I24" s="211"/>
    </row>
    <row r="25" spans="1:9" ht="13.5">
      <c r="A25" s="187"/>
      <c r="B25" s="220"/>
      <c r="C25" s="187"/>
      <c r="D25" s="188" t="s">
        <v>574</v>
      </c>
      <c r="E25" s="188"/>
      <c r="F25" s="188"/>
      <c r="G25" s="187" t="s">
        <v>592</v>
      </c>
      <c r="H25" s="187"/>
      <c r="I25" s="187"/>
    </row>
    <row r="26" spans="1:9" ht="27">
      <c r="A26" s="187"/>
      <c r="B26" s="187" t="s">
        <v>386</v>
      </c>
      <c r="C26" s="2" t="s">
        <v>387</v>
      </c>
      <c r="D26" s="188" t="s">
        <v>593</v>
      </c>
      <c r="E26" s="188"/>
      <c r="F26" s="188"/>
      <c r="G26" s="187" t="s">
        <v>578</v>
      </c>
      <c r="H26" s="187"/>
      <c r="I26" s="187"/>
    </row>
    <row r="27" spans="1:9" ht="13.5">
      <c r="A27" s="187"/>
      <c r="B27" s="187"/>
      <c r="C27" s="187" t="s">
        <v>388</v>
      </c>
      <c r="D27" s="188" t="s">
        <v>575</v>
      </c>
      <c r="E27" s="188"/>
      <c r="F27" s="188"/>
      <c r="G27" s="187" t="s">
        <v>594</v>
      </c>
      <c r="H27" s="187"/>
      <c r="I27" s="187"/>
    </row>
    <row r="28" spans="1:9" ht="13.5">
      <c r="A28" s="187"/>
      <c r="B28" s="187"/>
      <c r="C28" s="187"/>
      <c r="D28" s="188" t="s">
        <v>595</v>
      </c>
      <c r="E28" s="188"/>
      <c r="F28" s="188"/>
      <c r="G28" s="187" t="s">
        <v>596</v>
      </c>
      <c r="H28" s="187"/>
      <c r="I28" s="187"/>
    </row>
    <row r="29" spans="1:9" ht="13.5">
      <c r="A29" s="187"/>
      <c r="B29" s="187"/>
      <c r="C29" s="187" t="s">
        <v>391</v>
      </c>
      <c r="D29" s="188"/>
      <c r="E29" s="188"/>
      <c r="F29" s="188"/>
      <c r="G29" s="187"/>
      <c r="H29" s="187"/>
      <c r="I29" s="187"/>
    </row>
    <row r="30" spans="1:9" ht="13.5">
      <c r="A30" s="187"/>
      <c r="B30" s="187"/>
      <c r="C30" s="187"/>
      <c r="D30" s="188"/>
      <c r="E30" s="188"/>
      <c r="F30" s="188"/>
      <c r="G30" s="187"/>
      <c r="H30" s="187"/>
      <c r="I30" s="187"/>
    </row>
    <row r="31" spans="1:9" ht="13.5">
      <c r="A31" s="187"/>
      <c r="B31" s="187"/>
      <c r="C31" s="187"/>
      <c r="D31" s="188"/>
      <c r="E31" s="188"/>
      <c r="F31" s="188"/>
      <c r="G31" s="187"/>
      <c r="H31" s="187"/>
      <c r="I31" s="187"/>
    </row>
    <row r="32" spans="1:9" ht="13.5">
      <c r="A32" s="187"/>
      <c r="B32" s="187"/>
      <c r="C32" s="187" t="s">
        <v>393</v>
      </c>
      <c r="D32" s="188"/>
      <c r="E32" s="188"/>
      <c r="F32" s="188"/>
      <c r="G32" s="187"/>
      <c r="H32" s="187"/>
      <c r="I32" s="187"/>
    </row>
    <row r="33" spans="1:9" ht="13.5">
      <c r="A33" s="187"/>
      <c r="B33" s="187"/>
      <c r="C33" s="187"/>
      <c r="D33" s="188"/>
      <c r="E33" s="188"/>
      <c r="F33" s="188"/>
      <c r="G33" s="187"/>
      <c r="H33" s="187"/>
      <c r="I33" s="187"/>
    </row>
    <row r="34" spans="1:9" ht="13.5">
      <c r="A34" s="187"/>
      <c r="B34" s="187"/>
      <c r="C34" s="187"/>
      <c r="D34" s="188"/>
      <c r="E34" s="188"/>
      <c r="F34" s="188"/>
      <c r="G34" s="187"/>
      <c r="H34" s="187"/>
      <c r="I34" s="187"/>
    </row>
    <row r="35" spans="1:9" ht="27">
      <c r="A35" s="187"/>
      <c r="B35" s="2" t="s">
        <v>394</v>
      </c>
      <c r="C35" s="2" t="s">
        <v>395</v>
      </c>
      <c r="D35" s="188" t="s">
        <v>597</v>
      </c>
      <c r="E35" s="188"/>
      <c r="F35" s="188"/>
      <c r="G35" s="187" t="s">
        <v>578</v>
      </c>
      <c r="H35" s="187"/>
      <c r="I35" s="187"/>
    </row>
    <row r="36" spans="1:9" ht="12.75">
      <c r="A36" s="190"/>
      <c r="B36" s="190"/>
      <c r="C36" s="190"/>
      <c r="D36" s="190"/>
      <c r="E36" s="190"/>
      <c r="F36" s="190"/>
      <c r="G36" s="190"/>
      <c r="H36" s="190"/>
      <c r="I36" s="190"/>
    </row>
  </sheetData>
  <sheetProtection/>
  <mergeCells count="79">
    <mergeCell ref="C22:C25"/>
    <mergeCell ref="C27:C28"/>
    <mergeCell ref="C29:C31"/>
    <mergeCell ref="C32:C34"/>
    <mergeCell ref="A6:C8"/>
    <mergeCell ref="D6:E8"/>
    <mergeCell ref="D34:F34"/>
    <mergeCell ref="G34:I34"/>
    <mergeCell ref="D35:F35"/>
    <mergeCell ref="G35:I35"/>
    <mergeCell ref="A36:I36"/>
    <mergeCell ref="A10:A35"/>
    <mergeCell ref="B11:B25"/>
    <mergeCell ref="B26:B34"/>
    <mergeCell ref="C11:C16"/>
    <mergeCell ref="C17:C20"/>
    <mergeCell ref="D31:F31"/>
    <mergeCell ref="G31:I31"/>
    <mergeCell ref="D32:F32"/>
    <mergeCell ref="G32:I32"/>
    <mergeCell ref="D33:F33"/>
    <mergeCell ref="G33:I33"/>
    <mergeCell ref="D28:F28"/>
    <mergeCell ref="G28:I28"/>
    <mergeCell ref="D29:F29"/>
    <mergeCell ref="G29:I29"/>
    <mergeCell ref="D30:F30"/>
    <mergeCell ref="G30:I30"/>
    <mergeCell ref="D25:F25"/>
    <mergeCell ref="G25:I25"/>
    <mergeCell ref="D26:F26"/>
    <mergeCell ref="G26:I26"/>
    <mergeCell ref="D27:F27"/>
    <mergeCell ref="G27:I27"/>
    <mergeCell ref="D22:F22"/>
    <mergeCell ref="G22:I22"/>
    <mergeCell ref="D23:F23"/>
    <mergeCell ref="G23:I23"/>
    <mergeCell ref="D24:F24"/>
    <mergeCell ref="G24:I2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I24"/>
  <sheetViews>
    <sheetView zoomScaleSheetLayoutView="100" workbookViewId="0" topLeftCell="A1">
      <selection activeCell="K13" sqref="K13"/>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598</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13.5</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599</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 t="s">
        <v>374</v>
      </c>
      <c r="D11" s="188" t="s">
        <v>600</v>
      </c>
      <c r="E11" s="188"/>
      <c r="F11" s="188"/>
      <c r="G11" s="187" t="s">
        <v>601</v>
      </c>
      <c r="H11" s="187"/>
      <c r="I11" s="187"/>
    </row>
    <row r="12" spans="1:9" ht="14.25">
      <c r="A12" s="187"/>
      <c r="B12" s="187"/>
      <c r="C12" s="2" t="s">
        <v>377</v>
      </c>
      <c r="D12" s="188" t="s">
        <v>602</v>
      </c>
      <c r="E12" s="188"/>
      <c r="F12" s="188"/>
      <c r="G12" s="227">
        <v>1</v>
      </c>
      <c r="H12" s="228"/>
      <c r="I12" s="229"/>
    </row>
    <row r="13" spans="1:9" ht="13.5">
      <c r="A13" s="187"/>
      <c r="B13" s="187"/>
      <c r="C13" s="2" t="s">
        <v>381</v>
      </c>
      <c r="D13" s="188" t="s">
        <v>603</v>
      </c>
      <c r="E13" s="188"/>
      <c r="F13" s="188"/>
      <c r="G13" s="187" t="s">
        <v>415</v>
      </c>
      <c r="H13" s="187"/>
      <c r="I13" s="187"/>
    </row>
    <row r="14" spans="1:9" ht="13.5">
      <c r="A14" s="187"/>
      <c r="B14" s="187"/>
      <c r="C14" s="2" t="s">
        <v>384</v>
      </c>
      <c r="D14" s="188" t="s">
        <v>604</v>
      </c>
      <c r="E14" s="188"/>
      <c r="F14" s="188"/>
      <c r="G14" s="187" t="s">
        <v>605</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606</v>
      </c>
      <c r="E18" s="188"/>
      <c r="F18" s="188"/>
      <c r="G18" s="187" t="s">
        <v>444</v>
      </c>
      <c r="H18" s="187"/>
      <c r="I18" s="187"/>
    </row>
    <row r="19" spans="1:9" ht="27">
      <c r="A19" s="187"/>
      <c r="B19" s="187"/>
      <c r="C19" s="2" t="s">
        <v>391</v>
      </c>
      <c r="D19" s="188" t="s">
        <v>607</v>
      </c>
      <c r="E19" s="188"/>
      <c r="F19" s="188"/>
      <c r="G19" s="187" t="s">
        <v>444</v>
      </c>
      <c r="H19" s="187"/>
      <c r="I19" s="187"/>
    </row>
    <row r="20" spans="1:9" ht="13.5">
      <c r="A20" s="187"/>
      <c r="B20" s="187"/>
      <c r="C20" s="187" t="s">
        <v>393</v>
      </c>
      <c r="D20" s="188"/>
      <c r="E20" s="188"/>
      <c r="F20" s="188"/>
      <c r="G20" s="187"/>
      <c r="H20" s="187"/>
      <c r="I20" s="187"/>
    </row>
    <row r="21" spans="1:9" ht="13.5">
      <c r="A21" s="187"/>
      <c r="B21" s="187"/>
      <c r="C21" s="187"/>
      <c r="D21" s="188"/>
      <c r="E21" s="188"/>
      <c r="F21" s="188"/>
      <c r="G21" s="187"/>
      <c r="H21" s="187"/>
      <c r="I21" s="187"/>
    </row>
    <row r="22" spans="1:9" ht="13.5">
      <c r="A22" s="187"/>
      <c r="B22" s="187"/>
      <c r="C22" s="187"/>
      <c r="D22" s="188"/>
      <c r="E22" s="188"/>
      <c r="F22" s="188"/>
      <c r="G22" s="187"/>
      <c r="H22" s="187"/>
      <c r="I22" s="187"/>
    </row>
    <row r="23" spans="1:9" ht="27">
      <c r="A23" s="187"/>
      <c r="B23" s="2" t="s">
        <v>394</v>
      </c>
      <c r="C23" s="2" t="s">
        <v>395</v>
      </c>
      <c r="D23" s="188" t="s">
        <v>608</v>
      </c>
      <c r="E23" s="188"/>
      <c r="F23" s="188"/>
      <c r="G23" s="187" t="s">
        <v>444</v>
      </c>
      <c r="H23" s="187"/>
      <c r="I23" s="187"/>
    </row>
    <row r="24" spans="1:9" ht="12.75">
      <c r="A24" s="190"/>
      <c r="B24" s="190"/>
      <c r="C24" s="190"/>
      <c r="D24" s="190"/>
      <c r="E24" s="190"/>
      <c r="F24" s="190"/>
      <c r="G24" s="190"/>
      <c r="H24" s="190"/>
      <c r="I24" s="190"/>
    </row>
  </sheetData>
  <sheetProtection/>
  <mergeCells count="51">
    <mergeCell ref="A6:C8"/>
    <mergeCell ref="D6:E8"/>
    <mergeCell ref="D22:F22"/>
    <mergeCell ref="G22:I22"/>
    <mergeCell ref="D23:F23"/>
    <mergeCell ref="G23:I23"/>
    <mergeCell ref="A24:I24"/>
    <mergeCell ref="A10:A23"/>
    <mergeCell ref="B11:B14"/>
    <mergeCell ref="B15:B22"/>
    <mergeCell ref="C15:C17"/>
    <mergeCell ref="C20:C22"/>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23"/>
  <sheetViews>
    <sheetView zoomScaleSheetLayoutView="100" workbookViewId="0" topLeftCell="A1">
      <selection activeCell="L10" sqref="L10"/>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609</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8.88</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599</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18" t="s">
        <v>374</v>
      </c>
      <c r="D11" s="188" t="s">
        <v>610</v>
      </c>
      <c r="E11" s="188"/>
      <c r="F11" s="188"/>
      <c r="G11" s="187" t="s">
        <v>601</v>
      </c>
      <c r="H11" s="187"/>
      <c r="I11" s="187"/>
    </row>
    <row r="12" spans="1:9" ht="13.5">
      <c r="A12" s="187"/>
      <c r="B12" s="187"/>
      <c r="C12" s="220"/>
      <c r="D12" s="215" t="s">
        <v>611</v>
      </c>
      <c r="E12" s="216"/>
      <c r="F12" s="217"/>
      <c r="G12" s="209" t="s">
        <v>612</v>
      </c>
      <c r="H12" s="210"/>
      <c r="I12" s="211"/>
    </row>
    <row r="13" spans="1:9" ht="14.25">
      <c r="A13" s="187"/>
      <c r="B13" s="187"/>
      <c r="C13" s="2" t="s">
        <v>377</v>
      </c>
      <c r="D13" s="188" t="s">
        <v>613</v>
      </c>
      <c r="E13" s="188"/>
      <c r="F13" s="188"/>
      <c r="G13" s="227" t="s">
        <v>444</v>
      </c>
      <c r="H13" s="228"/>
      <c r="I13" s="229"/>
    </row>
    <row r="14" spans="1:9" ht="13.5">
      <c r="A14" s="187"/>
      <c r="B14" s="187"/>
      <c r="C14" s="2" t="s">
        <v>381</v>
      </c>
      <c r="D14" s="188" t="s">
        <v>614</v>
      </c>
      <c r="E14" s="188"/>
      <c r="F14" s="188"/>
      <c r="G14" s="187" t="s">
        <v>615</v>
      </c>
      <c r="H14" s="187"/>
      <c r="I14" s="187"/>
    </row>
    <row r="15" spans="1:9" ht="13.5">
      <c r="A15" s="187"/>
      <c r="B15" s="187"/>
      <c r="C15" s="2" t="s">
        <v>384</v>
      </c>
      <c r="D15" s="188" t="s">
        <v>616</v>
      </c>
      <c r="E15" s="188"/>
      <c r="F15" s="188"/>
      <c r="G15" s="187" t="s">
        <v>617</v>
      </c>
      <c r="H15" s="187"/>
      <c r="I15" s="187"/>
    </row>
    <row r="16" spans="1:9" ht="13.5">
      <c r="A16" s="187"/>
      <c r="B16" s="187" t="s">
        <v>386</v>
      </c>
      <c r="C16" s="187" t="s">
        <v>387</v>
      </c>
      <c r="D16" s="188"/>
      <c r="E16" s="188"/>
      <c r="F16" s="188"/>
      <c r="G16" s="187"/>
      <c r="H16" s="187"/>
      <c r="I16" s="187"/>
    </row>
    <row r="17" spans="1:9" ht="13.5">
      <c r="A17" s="187"/>
      <c r="B17" s="187"/>
      <c r="C17" s="187"/>
      <c r="D17" s="188"/>
      <c r="E17" s="188"/>
      <c r="F17" s="188"/>
      <c r="G17" s="187"/>
      <c r="H17" s="187"/>
      <c r="I17" s="187"/>
    </row>
    <row r="18" spans="1:9" ht="13.5">
      <c r="A18" s="187"/>
      <c r="B18" s="187"/>
      <c r="C18" s="187"/>
      <c r="D18" s="188"/>
      <c r="E18" s="188"/>
      <c r="F18" s="188"/>
      <c r="G18" s="187"/>
      <c r="H18" s="187"/>
      <c r="I18" s="187"/>
    </row>
    <row r="19" spans="1:9" ht="27">
      <c r="A19" s="187"/>
      <c r="B19" s="187"/>
      <c r="C19" s="2" t="s">
        <v>388</v>
      </c>
      <c r="D19" s="188"/>
      <c r="E19" s="188"/>
      <c r="F19" s="188"/>
      <c r="G19" s="187"/>
      <c r="H19" s="187"/>
      <c r="I19" s="187"/>
    </row>
    <row r="20" spans="1:9" ht="27">
      <c r="A20" s="187"/>
      <c r="B20" s="187"/>
      <c r="C20" s="2" t="s">
        <v>391</v>
      </c>
      <c r="D20" s="188"/>
      <c r="E20" s="188"/>
      <c r="F20" s="188"/>
      <c r="G20" s="187"/>
      <c r="H20" s="187"/>
      <c r="I20" s="187"/>
    </row>
    <row r="21" spans="1:9" ht="27">
      <c r="A21" s="187"/>
      <c r="B21" s="187"/>
      <c r="C21" s="2" t="s">
        <v>393</v>
      </c>
      <c r="D21" s="188" t="s">
        <v>618</v>
      </c>
      <c r="E21" s="188"/>
      <c r="F21" s="188"/>
      <c r="G21" s="187" t="s">
        <v>619</v>
      </c>
      <c r="H21" s="187"/>
      <c r="I21" s="187"/>
    </row>
    <row r="22" spans="1:9" ht="27">
      <c r="A22" s="187"/>
      <c r="B22" s="2" t="s">
        <v>394</v>
      </c>
      <c r="C22" s="2" t="s">
        <v>395</v>
      </c>
      <c r="D22" s="188" t="s">
        <v>620</v>
      </c>
      <c r="E22" s="188"/>
      <c r="F22" s="188"/>
      <c r="G22" s="187" t="s">
        <v>444</v>
      </c>
      <c r="H22" s="187"/>
      <c r="I22" s="187"/>
    </row>
    <row r="23" spans="1:9" ht="12.75">
      <c r="A23" s="190"/>
      <c r="B23" s="190"/>
      <c r="C23" s="190"/>
      <c r="D23" s="190"/>
      <c r="E23" s="190"/>
      <c r="F23" s="190"/>
      <c r="G23" s="190"/>
      <c r="H23" s="190"/>
      <c r="I23" s="190"/>
    </row>
  </sheetData>
  <sheetProtection/>
  <mergeCells count="49">
    <mergeCell ref="A6:C8"/>
    <mergeCell ref="D6:E8"/>
    <mergeCell ref="D22:F22"/>
    <mergeCell ref="G22:I22"/>
    <mergeCell ref="A23:I23"/>
    <mergeCell ref="A10:A22"/>
    <mergeCell ref="B11:B15"/>
    <mergeCell ref="B16:B21"/>
    <mergeCell ref="C11:C12"/>
    <mergeCell ref="C16:C18"/>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I23"/>
  <sheetViews>
    <sheetView zoomScaleSheetLayoutView="100" workbookViewId="0" topLeftCell="A1">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621</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7.04</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622</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5.75" customHeight="1">
      <c r="A11" s="187"/>
      <c r="B11" s="187" t="s">
        <v>373</v>
      </c>
      <c r="C11" s="218" t="s">
        <v>374</v>
      </c>
      <c r="D11" s="188" t="s">
        <v>623</v>
      </c>
      <c r="E11" s="188"/>
      <c r="F11" s="188"/>
      <c r="G11" s="187" t="s">
        <v>624</v>
      </c>
      <c r="H11" s="187"/>
      <c r="I11" s="187"/>
    </row>
    <row r="12" spans="1:9" ht="15.75" customHeight="1">
      <c r="A12" s="187"/>
      <c r="B12" s="187"/>
      <c r="C12" s="220"/>
      <c r="D12" s="215" t="s">
        <v>625</v>
      </c>
      <c r="E12" s="216"/>
      <c r="F12" s="217"/>
      <c r="G12" s="209" t="s">
        <v>626</v>
      </c>
      <c r="H12" s="210"/>
      <c r="I12" s="211"/>
    </row>
    <row r="13" spans="1:9" ht="15.75" customHeight="1">
      <c r="A13" s="187"/>
      <c r="B13" s="187"/>
      <c r="C13" s="2" t="s">
        <v>377</v>
      </c>
      <c r="D13" s="188" t="s">
        <v>627</v>
      </c>
      <c r="E13" s="188"/>
      <c r="F13" s="188"/>
      <c r="G13" s="227" t="s">
        <v>444</v>
      </c>
      <c r="H13" s="228"/>
      <c r="I13" s="229"/>
    </row>
    <row r="14" spans="1:9" ht="15.75" customHeight="1">
      <c r="A14" s="187"/>
      <c r="B14" s="187"/>
      <c r="C14" s="2" t="s">
        <v>381</v>
      </c>
      <c r="D14" s="188" t="s">
        <v>614</v>
      </c>
      <c r="E14" s="188"/>
      <c r="F14" s="188"/>
      <c r="G14" s="187" t="s">
        <v>615</v>
      </c>
      <c r="H14" s="187"/>
      <c r="I14" s="187"/>
    </row>
    <row r="15" spans="1:9" ht="15.75" customHeight="1">
      <c r="A15" s="187"/>
      <c r="B15" s="187"/>
      <c r="C15" s="2" t="s">
        <v>384</v>
      </c>
      <c r="D15" s="188" t="s">
        <v>628</v>
      </c>
      <c r="E15" s="188"/>
      <c r="F15" s="188"/>
      <c r="G15" s="187" t="s">
        <v>629</v>
      </c>
      <c r="H15" s="187"/>
      <c r="I15" s="187"/>
    </row>
    <row r="16" spans="1:9" ht="13.5">
      <c r="A16" s="187"/>
      <c r="B16" s="187" t="s">
        <v>386</v>
      </c>
      <c r="C16" s="187" t="s">
        <v>387</v>
      </c>
      <c r="D16" s="188"/>
      <c r="E16" s="188"/>
      <c r="F16" s="188"/>
      <c r="G16" s="187"/>
      <c r="H16" s="187"/>
      <c r="I16" s="187"/>
    </row>
    <row r="17" spans="1:9" ht="13.5">
      <c r="A17" s="187"/>
      <c r="B17" s="187"/>
      <c r="C17" s="187"/>
      <c r="D17" s="188"/>
      <c r="E17" s="188"/>
      <c r="F17" s="188"/>
      <c r="G17" s="187"/>
      <c r="H17" s="187"/>
      <c r="I17" s="187"/>
    </row>
    <row r="18" spans="1:9" ht="13.5">
      <c r="A18" s="187"/>
      <c r="B18" s="187"/>
      <c r="C18" s="187"/>
      <c r="D18" s="188"/>
      <c r="E18" s="188"/>
      <c r="F18" s="188"/>
      <c r="G18" s="187"/>
      <c r="H18" s="187"/>
      <c r="I18" s="187"/>
    </row>
    <row r="19" spans="1:9" ht="27">
      <c r="A19" s="187"/>
      <c r="B19" s="187"/>
      <c r="C19" s="2" t="s">
        <v>388</v>
      </c>
      <c r="D19" s="188"/>
      <c r="E19" s="188"/>
      <c r="F19" s="188"/>
      <c r="G19" s="187"/>
      <c r="H19" s="187"/>
      <c r="I19" s="187"/>
    </row>
    <row r="20" spans="1:9" ht="27">
      <c r="A20" s="187"/>
      <c r="B20" s="187"/>
      <c r="C20" s="2" t="s">
        <v>391</v>
      </c>
      <c r="D20" s="188"/>
      <c r="E20" s="188"/>
      <c r="F20" s="188"/>
      <c r="G20" s="187"/>
      <c r="H20" s="187"/>
      <c r="I20" s="187"/>
    </row>
    <row r="21" spans="1:9" ht="27">
      <c r="A21" s="187"/>
      <c r="B21" s="187"/>
      <c r="C21" s="2" t="s">
        <v>393</v>
      </c>
      <c r="D21" s="188" t="s">
        <v>618</v>
      </c>
      <c r="E21" s="188"/>
      <c r="F21" s="188"/>
      <c r="G21" s="187" t="s">
        <v>619</v>
      </c>
      <c r="H21" s="187"/>
      <c r="I21" s="187"/>
    </row>
    <row r="22" spans="1:9" ht="27">
      <c r="A22" s="187"/>
      <c r="B22" s="2" t="s">
        <v>394</v>
      </c>
      <c r="C22" s="2" t="s">
        <v>395</v>
      </c>
      <c r="D22" s="188" t="s">
        <v>620</v>
      </c>
      <c r="E22" s="188"/>
      <c r="F22" s="188"/>
      <c r="G22" s="187" t="s">
        <v>444</v>
      </c>
      <c r="H22" s="187"/>
      <c r="I22" s="187"/>
    </row>
    <row r="23" spans="1:9" ht="12.75">
      <c r="A23" s="190"/>
      <c r="B23" s="190"/>
      <c r="C23" s="190"/>
      <c r="D23" s="190"/>
      <c r="E23" s="190"/>
      <c r="F23" s="190"/>
      <c r="G23" s="190"/>
      <c r="H23" s="190"/>
      <c r="I23" s="190"/>
    </row>
  </sheetData>
  <sheetProtection/>
  <mergeCells count="49">
    <mergeCell ref="A6:C8"/>
    <mergeCell ref="D6:E8"/>
    <mergeCell ref="D22:F22"/>
    <mergeCell ref="G22:I22"/>
    <mergeCell ref="A23:I23"/>
    <mergeCell ref="A10:A22"/>
    <mergeCell ref="B11:B15"/>
    <mergeCell ref="B16:B21"/>
    <mergeCell ref="C11:C12"/>
    <mergeCell ref="C16:C18"/>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630</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71</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631</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3" t="s">
        <v>374</v>
      </c>
      <c r="D11" s="188" t="s">
        <v>632</v>
      </c>
      <c r="E11" s="188"/>
      <c r="F11" s="188"/>
      <c r="G11" s="187" t="s">
        <v>633</v>
      </c>
      <c r="H11" s="187"/>
      <c r="I11" s="187"/>
    </row>
    <row r="12" spans="1:9" ht="14.25">
      <c r="A12" s="187"/>
      <c r="B12" s="187"/>
      <c r="C12" s="2" t="s">
        <v>377</v>
      </c>
      <c r="D12" s="188" t="s">
        <v>634</v>
      </c>
      <c r="E12" s="188"/>
      <c r="F12" s="188"/>
      <c r="G12" s="227">
        <v>1</v>
      </c>
      <c r="H12" s="228"/>
      <c r="I12" s="229"/>
    </row>
    <row r="13" spans="1:9" ht="14.25">
      <c r="A13" s="187"/>
      <c r="B13" s="187"/>
      <c r="C13" s="2" t="s">
        <v>381</v>
      </c>
      <c r="D13" s="188" t="s">
        <v>635</v>
      </c>
      <c r="E13" s="188"/>
      <c r="F13" s="188"/>
      <c r="G13" s="227">
        <v>1</v>
      </c>
      <c r="H13" s="228"/>
      <c r="I13" s="229"/>
    </row>
    <row r="14" spans="1:9" ht="13.5">
      <c r="A14" s="187"/>
      <c r="B14" s="187"/>
      <c r="C14" s="2" t="s">
        <v>384</v>
      </c>
      <c r="D14" s="188" t="s">
        <v>636</v>
      </c>
      <c r="E14" s="188"/>
      <c r="F14" s="188"/>
      <c r="G14" s="187" t="s">
        <v>637</v>
      </c>
      <c r="H14" s="187"/>
      <c r="I14" s="187"/>
    </row>
    <row r="15" spans="1:9" ht="13.5">
      <c r="A15" s="187"/>
      <c r="B15" s="187" t="s">
        <v>386</v>
      </c>
      <c r="C15" s="187" t="s">
        <v>387</v>
      </c>
      <c r="D15" s="188"/>
      <c r="E15" s="188"/>
      <c r="F15" s="188"/>
      <c r="G15" s="187"/>
      <c r="H15" s="187"/>
      <c r="I15" s="187"/>
    </row>
    <row r="16" spans="1:9" ht="13.5">
      <c r="A16" s="187"/>
      <c r="B16" s="187"/>
      <c r="C16" s="187"/>
      <c r="D16" s="188"/>
      <c r="E16" s="188"/>
      <c r="F16" s="188"/>
      <c r="G16" s="187"/>
      <c r="H16" s="187"/>
      <c r="I16" s="187"/>
    </row>
    <row r="17" spans="1:9" ht="13.5">
      <c r="A17" s="187"/>
      <c r="B17" s="187"/>
      <c r="C17" s="187"/>
      <c r="D17" s="188"/>
      <c r="E17" s="188"/>
      <c r="F17" s="188"/>
      <c r="G17" s="187"/>
      <c r="H17" s="187"/>
      <c r="I17" s="187"/>
    </row>
    <row r="18" spans="1:9" ht="27">
      <c r="A18" s="187"/>
      <c r="B18" s="187"/>
      <c r="C18" s="2" t="s">
        <v>388</v>
      </c>
      <c r="D18" s="188" t="s">
        <v>638</v>
      </c>
      <c r="E18" s="188"/>
      <c r="F18" s="188"/>
      <c r="G18" s="187" t="s">
        <v>639</v>
      </c>
      <c r="H18" s="187"/>
      <c r="I18" s="187"/>
    </row>
    <row r="19" spans="1:9" ht="27">
      <c r="A19" s="187"/>
      <c r="B19" s="187"/>
      <c r="C19" s="2" t="s">
        <v>391</v>
      </c>
      <c r="D19" s="188"/>
      <c r="E19" s="188"/>
      <c r="F19" s="188"/>
      <c r="G19" s="187"/>
      <c r="H19" s="187"/>
      <c r="I19" s="187"/>
    </row>
    <row r="20" spans="1:9" ht="27">
      <c r="A20" s="187"/>
      <c r="B20" s="187"/>
      <c r="C20" s="2" t="s">
        <v>393</v>
      </c>
      <c r="D20" s="188" t="s">
        <v>640</v>
      </c>
      <c r="E20" s="188"/>
      <c r="F20" s="188"/>
      <c r="G20" s="187" t="s">
        <v>444</v>
      </c>
      <c r="H20" s="187"/>
      <c r="I20" s="187"/>
    </row>
    <row r="21" spans="1:9" ht="27">
      <c r="A21" s="187"/>
      <c r="B21" s="2" t="s">
        <v>394</v>
      </c>
      <c r="C21" s="2" t="s">
        <v>395</v>
      </c>
      <c r="D21" s="188" t="s">
        <v>641</v>
      </c>
      <c r="E21" s="188"/>
      <c r="F21" s="188"/>
      <c r="G21" s="187" t="s">
        <v>444</v>
      </c>
      <c r="H21" s="187"/>
      <c r="I21" s="187"/>
    </row>
    <row r="22" spans="1:9" ht="12.75">
      <c r="A22" s="190"/>
      <c r="B22" s="190"/>
      <c r="C22" s="190"/>
      <c r="D22" s="190"/>
      <c r="E22" s="190"/>
      <c r="F22" s="190"/>
      <c r="G22" s="190"/>
      <c r="H22" s="190"/>
      <c r="I22" s="190"/>
    </row>
  </sheetData>
  <sheetProtection/>
  <mergeCells count="46">
    <mergeCell ref="A22:I22"/>
    <mergeCell ref="A10:A21"/>
    <mergeCell ref="B11:B14"/>
    <mergeCell ref="B15:B20"/>
    <mergeCell ref="C15:C17"/>
    <mergeCell ref="A6:C8"/>
    <mergeCell ref="D6:E8"/>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37"/>
  <sheetViews>
    <sheetView showGridLines="0" workbookViewId="0" topLeftCell="A1">
      <selection activeCell="D14" sqref="D14"/>
    </sheetView>
  </sheetViews>
  <sheetFormatPr defaultColWidth="8.7109375" defaultRowHeight="12.75" customHeight="1"/>
  <cols>
    <col min="1" max="1" width="35.7109375" style="4" customWidth="1"/>
    <col min="2" max="2" width="21.421875" style="4" customWidth="1"/>
    <col min="3" max="3" width="35.7109375" style="4" customWidth="1"/>
    <col min="4" max="4" width="21.421875" style="4" customWidth="1"/>
    <col min="5" max="6" width="9.140625" style="4" customWidth="1"/>
  </cols>
  <sheetData>
    <row r="1" spans="1:4" s="4" customFormat="1" ht="15" customHeight="1">
      <c r="A1" s="138" t="s">
        <v>139</v>
      </c>
      <c r="B1" s="152"/>
      <c r="C1" s="138"/>
      <c r="D1" s="152"/>
    </row>
    <row r="2" spans="1:5" s="4" customFormat="1" ht="20.25" customHeight="1">
      <c r="A2" s="139" t="s">
        <v>140</v>
      </c>
      <c r="B2" s="140"/>
      <c r="C2" s="140"/>
      <c r="D2" s="140"/>
      <c r="E2" s="114"/>
    </row>
    <row r="3" spans="1:4" s="4" customFormat="1" ht="15" customHeight="1">
      <c r="A3" s="153" t="s">
        <v>2</v>
      </c>
      <c r="B3" s="153"/>
      <c r="C3" s="153"/>
      <c r="D3" s="153"/>
    </row>
    <row r="4" spans="1:4" s="4" customFormat="1" ht="14.25" customHeight="1">
      <c r="A4" s="150" t="s">
        <v>3</v>
      </c>
      <c r="B4" s="154"/>
      <c r="C4" s="150" t="s">
        <v>4</v>
      </c>
      <c r="D4" s="154"/>
    </row>
    <row r="5" spans="1:4" s="4" customFormat="1" ht="14.25" customHeight="1">
      <c r="A5" s="9" t="s">
        <v>5</v>
      </c>
      <c r="B5" s="9" t="s">
        <v>6</v>
      </c>
      <c r="C5" s="9" t="s">
        <v>5</v>
      </c>
      <c r="D5" s="9" t="s">
        <v>6</v>
      </c>
    </row>
    <row r="6" spans="1:4" s="4" customFormat="1" ht="15" customHeight="1">
      <c r="A6" s="115" t="s">
        <v>141</v>
      </c>
      <c r="B6" s="112">
        <f>461762722.1-55.05</f>
        <v>461762667.05</v>
      </c>
      <c r="C6" s="115" t="s">
        <v>8</v>
      </c>
      <c r="D6" s="112">
        <f>2795007.05</f>
        <v>2795007.05</v>
      </c>
    </row>
    <row r="7" spans="1:4" s="4" customFormat="1" ht="15" customHeight="1">
      <c r="A7" s="115" t="s">
        <v>142</v>
      </c>
      <c r="B7" s="8">
        <v>1175632700</v>
      </c>
      <c r="C7" s="115" t="s">
        <v>10</v>
      </c>
      <c r="D7" s="8">
        <v>1486125.43</v>
      </c>
    </row>
    <row r="8" spans="1:4" s="4" customFormat="1" ht="15" customHeight="1">
      <c r="A8" s="115" t="s">
        <v>143</v>
      </c>
      <c r="B8" s="16"/>
      <c r="C8" s="115" t="s">
        <v>12</v>
      </c>
      <c r="D8" s="8"/>
    </row>
    <row r="9" spans="1:4" s="4" customFormat="1" ht="15" customHeight="1">
      <c r="A9" s="115"/>
      <c r="B9" s="116"/>
      <c r="C9" s="115" t="s">
        <v>14</v>
      </c>
      <c r="D9" s="8"/>
    </row>
    <row r="10" spans="1:4" s="4" customFormat="1" ht="15" customHeight="1">
      <c r="A10" s="115"/>
      <c r="B10" s="116"/>
      <c r="C10" s="115" t="s">
        <v>16</v>
      </c>
      <c r="D10" s="8"/>
    </row>
    <row r="11" spans="1:4" s="4" customFormat="1" ht="15" customHeight="1">
      <c r="A11" s="115"/>
      <c r="B11" s="116"/>
      <c r="C11" s="115" t="s">
        <v>18</v>
      </c>
      <c r="D11" s="8">
        <v>1124080.12</v>
      </c>
    </row>
    <row r="12" spans="1:4" s="4" customFormat="1" ht="15" customHeight="1">
      <c r="A12" s="115"/>
      <c r="B12" s="116"/>
      <c r="C12" s="115" t="s">
        <v>20</v>
      </c>
      <c r="D12" s="8">
        <v>332918.12</v>
      </c>
    </row>
    <row r="13" spans="1:4" s="4" customFormat="1" ht="15" customHeight="1">
      <c r="A13" s="115"/>
      <c r="B13" s="116"/>
      <c r="C13" s="115" t="s">
        <v>22</v>
      </c>
      <c r="D13" s="8"/>
    </row>
    <row r="14" spans="1:4" s="4" customFormat="1" ht="15" customHeight="1">
      <c r="A14" s="115"/>
      <c r="B14" s="116"/>
      <c r="C14" s="115" t="s">
        <v>24</v>
      </c>
      <c r="D14" s="8">
        <f>446423509.06+1175632700-55.05</f>
        <v>1622056154.01</v>
      </c>
    </row>
    <row r="15" spans="1:4" s="4" customFormat="1" ht="15" customHeight="1">
      <c r="A15" s="115"/>
      <c r="B15" s="116"/>
      <c r="C15" s="115" t="s">
        <v>26</v>
      </c>
      <c r="D15" s="8">
        <v>1400000</v>
      </c>
    </row>
    <row r="16" spans="1:4" s="4" customFormat="1" ht="15" customHeight="1">
      <c r="A16" s="115"/>
      <c r="B16" s="116"/>
      <c r="C16" s="115" t="s">
        <v>27</v>
      </c>
      <c r="D16" s="8"/>
    </row>
    <row r="17" spans="1:4" s="4" customFormat="1" ht="15" customHeight="1">
      <c r="A17" s="115"/>
      <c r="B17" s="116"/>
      <c r="C17" s="115" t="s">
        <v>28</v>
      </c>
      <c r="D17" s="8">
        <v>6916882.32</v>
      </c>
    </row>
    <row r="18" spans="1:4" s="4" customFormat="1" ht="15" customHeight="1">
      <c r="A18" s="115"/>
      <c r="B18" s="116"/>
      <c r="C18" s="115" t="s">
        <v>29</v>
      </c>
      <c r="D18" s="8"/>
    </row>
    <row r="19" spans="1:4" s="4" customFormat="1" ht="15" customHeight="1">
      <c r="A19" s="115"/>
      <c r="B19" s="116"/>
      <c r="C19" s="115" t="s">
        <v>30</v>
      </c>
      <c r="D19" s="8"/>
    </row>
    <row r="20" spans="1:4" s="4" customFormat="1" ht="15" customHeight="1">
      <c r="A20" s="115"/>
      <c r="B20" s="116"/>
      <c r="C20" s="115" t="s">
        <v>31</v>
      </c>
      <c r="D20" s="8"/>
    </row>
    <row r="21" spans="1:4" s="4" customFormat="1" ht="15" customHeight="1">
      <c r="A21" s="115"/>
      <c r="B21" s="116"/>
      <c r="C21" s="115" t="s">
        <v>32</v>
      </c>
      <c r="D21" s="8"/>
    </row>
    <row r="22" spans="1:4" s="4" customFormat="1" ht="15" customHeight="1">
      <c r="A22" s="115"/>
      <c r="B22" s="116"/>
      <c r="C22" s="115" t="s">
        <v>33</v>
      </c>
      <c r="D22" s="8"/>
    </row>
    <row r="23" spans="1:4" s="4" customFormat="1" ht="15" customHeight="1">
      <c r="A23" s="115"/>
      <c r="B23" s="116"/>
      <c r="C23" s="115" t="s">
        <v>34</v>
      </c>
      <c r="D23" s="8"/>
    </row>
    <row r="24" spans="1:4" s="4" customFormat="1" ht="15" customHeight="1">
      <c r="A24" s="115"/>
      <c r="B24" s="116"/>
      <c r="C24" s="115" t="s">
        <v>35</v>
      </c>
      <c r="D24" s="8"/>
    </row>
    <row r="25" spans="1:4" s="4" customFormat="1" ht="15" customHeight="1">
      <c r="A25" s="115"/>
      <c r="B25" s="116"/>
      <c r="C25" s="115" t="s">
        <v>36</v>
      </c>
      <c r="D25" s="8">
        <v>1284200</v>
      </c>
    </row>
    <row r="26" spans="1:4" s="4" customFormat="1" ht="15" customHeight="1">
      <c r="A26" s="115"/>
      <c r="B26" s="116"/>
      <c r="C26" s="115" t="s">
        <v>37</v>
      </c>
      <c r="D26" s="16"/>
    </row>
    <row r="27" spans="1:4" s="4" customFormat="1" ht="15" customHeight="1">
      <c r="A27" s="115"/>
      <c r="B27" s="116"/>
      <c r="C27" s="115" t="s">
        <v>38</v>
      </c>
      <c r="D27" s="16"/>
    </row>
    <row r="28" spans="1:4" s="4" customFormat="1" ht="15" customHeight="1">
      <c r="A28" s="115"/>
      <c r="B28" s="116"/>
      <c r="C28" s="115" t="s">
        <v>39</v>
      </c>
      <c r="D28" s="16"/>
    </row>
    <row r="29" spans="1:4" s="4" customFormat="1" ht="15" customHeight="1">
      <c r="A29" s="115"/>
      <c r="B29" s="116"/>
      <c r="C29" s="115" t="s">
        <v>40</v>
      </c>
      <c r="D29" s="16"/>
    </row>
    <row r="30" spans="1:4" s="4" customFormat="1" ht="15" customHeight="1">
      <c r="A30" s="115"/>
      <c r="B30" s="116"/>
      <c r="C30" s="115" t="s">
        <v>41</v>
      </c>
      <c r="D30" s="16"/>
    </row>
    <row r="31" spans="1:4" s="4" customFormat="1" ht="15" customHeight="1">
      <c r="A31" s="115" t="s">
        <v>42</v>
      </c>
      <c r="B31" s="8">
        <f>SUM(B6:B30)</f>
        <v>1637395367.05</v>
      </c>
      <c r="C31" s="115" t="s">
        <v>43</v>
      </c>
      <c r="D31" s="8">
        <f>SUM(D6:D29)</f>
        <v>1637395367.05</v>
      </c>
    </row>
    <row r="32" spans="1:4" s="4" customFormat="1" ht="15" customHeight="1">
      <c r="A32" s="115" t="s">
        <v>144</v>
      </c>
      <c r="B32" s="16"/>
      <c r="C32" s="115" t="s">
        <v>145</v>
      </c>
      <c r="D32" s="16"/>
    </row>
    <row r="33" spans="1:4" s="4" customFormat="1" ht="15" customHeight="1">
      <c r="A33" s="115" t="s">
        <v>141</v>
      </c>
      <c r="B33" s="16"/>
      <c r="C33" s="115" t="s">
        <v>146</v>
      </c>
      <c r="D33" s="16"/>
    </row>
    <row r="34" spans="1:4" s="4" customFormat="1" ht="15" customHeight="1">
      <c r="A34" s="115" t="s">
        <v>142</v>
      </c>
      <c r="B34" s="16"/>
      <c r="C34" s="115" t="s">
        <v>147</v>
      </c>
      <c r="D34" s="16"/>
    </row>
    <row r="35" spans="1:4" s="4" customFormat="1" ht="15" customHeight="1">
      <c r="A35" s="115" t="s">
        <v>143</v>
      </c>
      <c r="B35" s="16"/>
      <c r="C35" s="115"/>
      <c r="D35" s="116"/>
    </row>
    <row r="36" spans="1:4" s="4" customFormat="1" ht="15" customHeight="1">
      <c r="A36" s="115" t="s">
        <v>53</v>
      </c>
      <c r="B36" s="8">
        <f>B31</f>
        <v>1637395367.05</v>
      </c>
      <c r="C36" s="115" t="s">
        <v>53</v>
      </c>
      <c r="D36" s="8">
        <f>D31</f>
        <v>1637395367.05</v>
      </c>
    </row>
    <row r="37" spans="1:3" s="4" customFormat="1" ht="15" customHeight="1">
      <c r="A37" s="113"/>
      <c r="C37" s="113"/>
    </row>
  </sheetData>
  <sheetProtection formatCells="0" formatColumns="0" formatRows="0" insertColumns="0" insertRows="0" insertHyperlinks="0" deleteColumns="0" deleteRows="0" sort="0" autoFilter="0" pivotTables="0"/>
  <mergeCells count="5">
    <mergeCell ref="A1:D1"/>
    <mergeCell ref="A2:D2"/>
    <mergeCell ref="A3:D3"/>
    <mergeCell ref="A4:B4"/>
    <mergeCell ref="C4:D4"/>
  </mergeCells>
  <printOptions horizontalCentered="1"/>
  <pageMargins left="0" right="0" top="0.7874015748031494" bottom="0.7874015748031494" header="0.5" footer="0.5"/>
  <pageSetup fitToHeight="1" fitToWidth="1" horizontalDpi="300" verticalDpi="300" orientation="landscape" paperSize="9" scale="91"/>
</worksheet>
</file>

<file path=xl/worksheets/sheet40.xml><?xml version="1.0" encoding="utf-8"?>
<worksheet xmlns="http://schemas.openxmlformats.org/spreadsheetml/2006/main" xmlns:r="http://schemas.openxmlformats.org/officeDocument/2006/relationships">
  <dimension ref="A1:I23"/>
  <sheetViews>
    <sheetView zoomScaleSheetLayoutView="100" workbookViewId="0" topLeftCell="A1">
      <selection activeCell="A1" sqref="A1:IV16384"/>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642</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17</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27">
      <c r="A9" s="2" t="s">
        <v>366</v>
      </c>
      <c r="B9" s="188" t="s">
        <v>643</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3.5">
      <c r="A11" s="187"/>
      <c r="B11" s="187" t="s">
        <v>373</v>
      </c>
      <c r="C11" s="218" t="s">
        <v>374</v>
      </c>
      <c r="D11" s="188" t="s">
        <v>644</v>
      </c>
      <c r="E11" s="188"/>
      <c r="F11" s="188"/>
      <c r="G11" s="187" t="s">
        <v>645</v>
      </c>
      <c r="H11" s="187"/>
      <c r="I11" s="187"/>
    </row>
    <row r="12" spans="1:9" ht="14.25">
      <c r="A12" s="187"/>
      <c r="B12" s="187"/>
      <c r="C12" s="219"/>
      <c r="D12" s="230" t="s">
        <v>646</v>
      </c>
      <c r="E12" s="231"/>
      <c r="F12" s="232"/>
      <c r="G12" s="233" t="s">
        <v>647</v>
      </c>
      <c r="H12" s="234"/>
      <c r="I12" s="235"/>
    </row>
    <row r="13" spans="1:9" ht="14.25">
      <c r="A13" s="187"/>
      <c r="B13" s="187"/>
      <c r="C13" s="2" t="s">
        <v>377</v>
      </c>
      <c r="D13" s="188" t="s">
        <v>648</v>
      </c>
      <c r="E13" s="188"/>
      <c r="F13" s="188"/>
      <c r="G13" s="227" t="s">
        <v>649</v>
      </c>
      <c r="H13" s="228"/>
      <c r="I13" s="229"/>
    </row>
    <row r="14" spans="1:9" ht="14.25">
      <c r="A14" s="187"/>
      <c r="B14" s="187"/>
      <c r="C14" s="2" t="s">
        <v>381</v>
      </c>
      <c r="D14" s="188" t="s">
        <v>635</v>
      </c>
      <c r="E14" s="188"/>
      <c r="F14" s="188"/>
      <c r="G14" s="227">
        <v>1</v>
      </c>
      <c r="H14" s="228"/>
      <c r="I14" s="229"/>
    </row>
    <row r="15" spans="1:9" ht="13.5">
      <c r="A15" s="187"/>
      <c r="B15" s="187"/>
      <c r="C15" s="2" t="s">
        <v>384</v>
      </c>
      <c r="D15" s="188" t="s">
        <v>650</v>
      </c>
      <c r="E15" s="188"/>
      <c r="F15" s="188"/>
      <c r="G15" s="187" t="s">
        <v>651</v>
      </c>
      <c r="H15" s="187"/>
      <c r="I15" s="187"/>
    </row>
    <row r="16" spans="1:9" ht="13.5">
      <c r="A16" s="187"/>
      <c r="B16" s="187" t="s">
        <v>386</v>
      </c>
      <c r="C16" s="187" t="s">
        <v>387</v>
      </c>
      <c r="D16" s="188"/>
      <c r="E16" s="188"/>
      <c r="F16" s="188"/>
      <c r="G16" s="187"/>
      <c r="H16" s="187"/>
      <c r="I16" s="187"/>
    </row>
    <row r="17" spans="1:9" ht="13.5">
      <c r="A17" s="187"/>
      <c r="B17" s="187"/>
      <c r="C17" s="187"/>
      <c r="D17" s="188"/>
      <c r="E17" s="188"/>
      <c r="F17" s="188"/>
      <c r="G17" s="187"/>
      <c r="H17" s="187"/>
      <c r="I17" s="187"/>
    </row>
    <row r="18" spans="1:9" ht="13.5">
      <c r="A18" s="187"/>
      <c r="B18" s="187"/>
      <c r="C18" s="187"/>
      <c r="D18" s="188"/>
      <c r="E18" s="188"/>
      <c r="F18" s="188"/>
      <c r="G18" s="187"/>
      <c r="H18" s="187"/>
      <c r="I18" s="187"/>
    </row>
    <row r="19" spans="1:9" ht="27">
      <c r="A19" s="187"/>
      <c r="B19" s="187"/>
      <c r="C19" s="2" t="s">
        <v>388</v>
      </c>
      <c r="D19" s="188" t="s">
        <v>652</v>
      </c>
      <c r="E19" s="188"/>
      <c r="F19" s="188"/>
      <c r="G19" s="187" t="s">
        <v>649</v>
      </c>
      <c r="H19" s="187"/>
      <c r="I19" s="187"/>
    </row>
    <row r="20" spans="1:9" ht="27">
      <c r="A20" s="187"/>
      <c r="B20" s="187"/>
      <c r="C20" s="2" t="s">
        <v>391</v>
      </c>
      <c r="D20" s="188"/>
      <c r="E20" s="188"/>
      <c r="F20" s="188"/>
      <c r="G20" s="187"/>
      <c r="H20" s="187"/>
      <c r="I20" s="187"/>
    </row>
    <row r="21" spans="1:9" ht="27">
      <c r="A21" s="187"/>
      <c r="B21" s="187"/>
      <c r="C21" s="2" t="s">
        <v>393</v>
      </c>
      <c r="D21" s="188"/>
      <c r="E21" s="188"/>
      <c r="F21" s="188"/>
      <c r="G21" s="187"/>
      <c r="H21" s="187"/>
      <c r="I21" s="187"/>
    </row>
    <row r="22" spans="1:9" ht="27">
      <c r="A22" s="187"/>
      <c r="B22" s="2" t="s">
        <v>394</v>
      </c>
      <c r="C22" s="2" t="s">
        <v>395</v>
      </c>
      <c r="D22" s="188" t="s">
        <v>653</v>
      </c>
      <c r="E22" s="188"/>
      <c r="F22" s="188"/>
      <c r="G22" s="187" t="s">
        <v>444</v>
      </c>
      <c r="H22" s="187"/>
      <c r="I22" s="187"/>
    </row>
    <row r="23" spans="1:9" ht="12.75">
      <c r="A23" s="190"/>
      <c r="B23" s="190"/>
      <c r="C23" s="190"/>
      <c r="D23" s="190"/>
      <c r="E23" s="190"/>
      <c r="F23" s="190"/>
      <c r="G23" s="190"/>
      <c r="H23" s="190"/>
      <c r="I23" s="190"/>
    </row>
  </sheetData>
  <sheetProtection/>
  <mergeCells count="49">
    <mergeCell ref="A6:C8"/>
    <mergeCell ref="D6:E8"/>
    <mergeCell ref="D22:F22"/>
    <mergeCell ref="G22:I22"/>
    <mergeCell ref="A23:I23"/>
    <mergeCell ref="A10:A22"/>
    <mergeCell ref="B11:B15"/>
    <mergeCell ref="B16:B21"/>
    <mergeCell ref="C11:C12"/>
    <mergeCell ref="C16:C18"/>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I21"/>
  <sheetViews>
    <sheetView zoomScaleSheetLayoutView="100" workbookViewId="0" topLeftCell="A1">
      <selection activeCell="M16" sqref="M16"/>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13.5">
      <c r="A4" s="187" t="s">
        <v>260</v>
      </c>
      <c r="B4" s="187"/>
      <c r="C4" s="187"/>
      <c r="D4" s="187" t="s">
        <v>654</v>
      </c>
      <c r="E4" s="187"/>
      <c r="F4" s="187"/>
      <c r="G4" s="187"/>
      <c r="H4" s="187"/>
      <c r="I4" s="187"/>
    </row>
    <row r="5" spans="1:9" ht="13.5">
      <c r="A5" s="187" t="s">
        <v>360</v>
      </c>
      <c r="B5" s="187"/>
      <c r="C5" s="187"/>
      <c r="D5" s="187"/>
      <c r="E5" s="187"/>
      <c r="F5" s="187" t="s">
        <v>361</v>
      </c>
      <c r="G5" s="187"/>
      <c r="H5" s="187"/>
      <c r="I5" s="187"/>
    </row>
    <row r="6" spans="1:9" ht="13.5">
      <c r="A6" s="187" t="s">
        <v>362</v>
      </c>
      <c r="B6" s="187"/>
      <c r="C6" s="187"/>
      <c r="D6" s="187">
        <v>3</v>
      </c>
      <c r="E6" s="187"/>
      <c r="F6" s="188" t="s">
        <v>363</v>
      </c>
      <c r="G6" s="188"/>
      <c r="H6" s="187"/>
      <c r="I6" s="187"/>
    </row>
    <row r="7" spans="1:9" ht="13.5">
      <c r="A7" s="187"/>
      <c r="B7" s="187"/>
      <c r="C7" s="187"/>
      <c r="D7" s="187"/>
      <c r="E7" s="187"/>
      <c r="F7" s="188" t="s">
        <v>364</v>
      </c>
      <c r="G7" s="188"/>
      <c r="H7" s="187"/>
      <c r="I7" s="187"/>
    </row>
    <row r="8" spans="1:9" ht="13.5">
      <c r="A8" s="187"/>
      <c r="B8" s="187"/>
      <c r="C8" s="187"/>
      <c r="D8" s="187"/>
      <c r="E8" s="187"/>
      <c r="F8" s="188" t="s">
        <v>365</v>
      </c>
      <c r="G8" s="188"/>
      <c r="H8" s="189"/>
      <c r="I8" s="189"/>
    </row>
    <row r="9" spans="1:9" ht="42.75" customHeight="1">
      <c r="A9" s="2" t="s">
        <v>366</v>
      </c>
      <c r="B9" s="188" t="s">
        <v>643</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21" customHeight="1">
      <c r="A11" s="187"/>
      <c r="B11" s="187" t="s">
        <v>373</v>
      </c>
      <c r="C11" s="218" t="s">
        <v>374</v>
      </c>
      <c r="D11" s="188" t="s">
        <v>655</v>
      </c>
      <c r="E11" s="188"/>
      <c r="F11" s="188"/>
      <c r="G11" s="187" t="s">
        <v>656</v>
      </c>
      <c r="H11" s="187"/>
      <c r="I11" s="187"/>
    </row>
    <row r="12" spans="1:9" ht="21" customHeight="1">
      <c r="A12" s="187"/>
      <c r="B12" s="187"/>
      <c r="C12" s="219"/>
      <c r="D12" s="230" t="s">
        <v>657</v>
      </c>
      <c r="E12" s="231"/>
      <c r="F12" s="232"/>
      <c r="G12" s="233" t="s">
        <v>658</v>
      </c>
      <c r="H12" s="234"/>
      <c r="I12" s="235"/>
    </row>
    <row r="13" spans="1:9" ht="21" customHeight="1">
      <c r="A13" s="187"/>
      <c r="B13" s="187"/>
      <c r="C13" s="2" t="s">
        <v>377</v>
      </c>
      <c r="D13" s="188" t="s">
        <v>659</v>
      </c>
      <c r="E13" s="188"/>
      <c r="F13" s="188"/>
      <c r="G13" s="227">
        <v>1</v>
      </c>
      <c r="H13" s="228"/>
      <c r="I13" s="229"/>
    </row>
    <row r="14" spans="1:9" ht="21" customHeight="1">
      <c r="A14" s="187"/>
      <c r="B14" s="187"/>
      <c r="C14" s="2" t="s">
        <v>381</v>
      </c>
      <c r="D14" s="188" t="s">
        <v>584</v>
      </c>
      <c r="E14" s="188"/>
      <c r="F14" s="188"/>
      <c r="G14" s="227" t="s">
        <v>660</v>
      </c>
      <c r="H14" s="228"/>
      <c r="I14" s="229"/>
    </row>
    <row r="15" spans="1:9" ht="21" customHeight="1">
      <c r="A15" s="187"/>
      <c r="B15" s="187"/>
      <c r="C15" s="2" t="s">
        <v>384</v>
      </c>
      <c r="D15" s="188" t="s">
        <v>661</v>
      </c>
      <c r="E15" s="188"/>
      <c r="F15" s="188"/>
      <c r="G15" s="187" t="s">
        <v>662</v>
      </c>
      <c r="H15" s="187"/>
      <c r="I15" s="187"/>
    </row>
    <row r="16" spans="1:9" ht="27">
      <c r="A16" s="187"/>
      <c r="B16" s="187" t="s">
        <v>386</v>
      </c>
      <c r="C16" s="2" t="s">
        <v>387</v>
      </c>
      <c r="D16" s="188" t="s">
        <v>663</v>
      </c>
      <c r="E16" s="188"/>
      <c r="F16" s="188"/>
      <c r="G16" s="187" t="s">
        <v>502</v>
      </c>
      <c r="H16" s="187"/>
      <c r="I16" s="187"/>
    </row>
    <row r="17" spans="1:9" ht="27">
      <c r="A17" s="187"/>
      <c r="B17" s="187"/>
      <c r="C17" s="2" t="s">
        <v>388</v>
      </c>
      <c r="D17" s="188"/>
      <c r="E17" s="188"/>
      <c r="F17" s="188"/>
      <c r="G17" s="187"/>
      <c r="H17" s="187"/>
      <c r="I17" s="187"/>
    </row>
    <row r="18" spans="1:9" ht="27">
      <c r="A18" s="187"/>
      <c r="B18" s="187"/>
      <c r="C18" s="2" t="s">
        <v>391</v>
      </c>
      <c r="D18" s="188"/>
      <c r="E18" s="188"/>
      <c r="F18" s="188"/>
      <c r="G18" s="187"/>
      <c r="H18" s="187"/>
      <c r="I18" s="187"/>
    </row>
    <row r="19" spans="1:9" ht="27">
      <c r="A19" s="187"/>
      <c r="B19" s="187"/>
      <c r="C19" s="2" t="s">
        <v>393</v>
      </c>
      <c r="D19" s="188"/>
      <c r="E19" s="188"/>
      <c r="F19" s="188"/>
      <c r="G19" s="187"/>
      <c r="H19" s="187"/>
      <c r="I19" s="187"/>
    </row>
    <row r="20" spans="1:9" ht="27">
      <c r="A20" s="187"/>
      <c r="B20" s="2" t="s">
        <v>394</v>
      </c>
      <c r="C20" s="2" t="s">
        <v>395</v>
      </c>
      <c r="D20" s="188" t="s">
        <v>620</v>
      </c>
      <c r="E20" s="188"/>
      <c r="F20" s="188"/>
      <c r="G20" s="187" t="s">
        <v>444</v>
      </c>
      <c r="H20" s="187"/>
      <c r="I20" s="187"/>
    </row>
    <row r="21" spans="1:9" ht="12.75">
      <c r="A21" s="190"/>
      <c r="B21" s="190"/>
      <c r="C21" s="190"/>
      <c r="D21" s="190"/>
      <c r="E21" s="190"/>
      <c r="F21" s="190"/>
      <c r="G21" s="190"/>
      <c r="H21" s="190"/>
      <c r="I21" s="190"/>
    </row>
  </sheetData>
  <sheetProtection/>
  <mergeCells count="44">
    <mergeCell ref="A6:C8"/>
    <mergeCell ref="D6:E8"/>
    <mergeCell ref="D19:F19"/>
    <mergeCell ref="G19:I19"/>
    <mergeCell ref="D20:F20"/>
    <mergeCell ref="G20:I20"/>
    <mergeCell ref="A21:I21"/>
    <mergeCell ref="A10:A20"/>
    <mergeCell ref="B11:B15"/>
    <mergeCell ref="B16:B19"/>
    <mergeCell ref="C11:C12"/>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I22"/>
  <sheetViews>
    <sheetView zoomScaleSheetLayoutView="100" workbookViewId="0" topLeftCell="A1">
      <selection activeCell="O10" sqref="O10"/>
    </sheetView>
  </sheetViews>
  <sheetFormatPr defaultColWidth="9.140625" defaultRowHeight="12.75"/>
  <cols>
    <col min="1" max="1" width="11.00390625" style="0" customWidth="1"/>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21.75" customHeight="1">
      <c r="A4" s="187" t="s">
        <v>260</v>
      </c>
      <c r="B4" s="187"/>
      <c r="C4" s="187"/>
      <c r="D4" s="187" t="s">
        <v>664</v>
      </c>
      <c r="E4" s="187"/>
      <c r="F4" s="187"/>
      <c r="G4" s="187"/>
      <c r="H4" s="187"/>
      <c r="I4" s="187"/>
    </row>
    <row r="5" spans="1:9" ht="21.75" customHeight="1">
      <c r="A5" s="187" t="s">
        <v>360</v>
      </c>
      <c r="B5" s="187"/>
      <c r="C5" s="187"/>
      <c r="D5" s="187"/>
      <c r="E5" s="187"/>
      <c r="F5" s="187" t="s">
        <v>361</v>
      </c>
      <c r="G5" s="187"/>
      <c r="H5" s="187"/>
      <c r="I5" s="187"/>
    </row>
    <row r="6" spans="1:9" ht="18.75" customHeight="1">
      <c r="A6" s="187" t="s">
        <v>362</v>
      </c>
      <c r="B6" s="187"/>
      <c r="C6" s="187"/>
      <c r="D6" s="187">
        <v>8</v>
      </c>
      <c r="E6" s="187"/>
      <c r="F6" s="188" t="s">
        <v>363</v>
      </c>
      <c r="G6" s="188"/>
      <c r="H6" s="187"/>
      <c r="I6" s="187"/>
    </row>
    <row r="7" spans="1:9" ht="18.75" customHeight="1">
      <c r="A7" s="187"/>
      <c r="B7" s="187"/>
      <c r="C7" s="187"/>
      <c r="D7" s="187"/>
      <c r="E7" s="187"/>
      <c r="F7" s="188" t="s">
        <v>364</v>
      </c>
      <c r="G7" s="188"/>
      <c r="H7" s="187"/>
      <c r="I7" s="187"/>
    </row>
    <row r="8" spans="1:9" ht="18.75" customHeight="1">
      <c r="A8" s="187"/>
      <c r="B8" s="187"/>
      <c r="C8" s="187"/>
      <c r="D8" s="187"/>
      <c r="E8" s="187"/>
      <c r="F8" s="188" t="s">
        <v>365</v>
      </c>
      <c r="G8" s="188"/>
      <c r="H8" s="189"/>
      <c r="I8" s="189"/>
    </row>
    <row r="9" spans="1:9" ht="34.5" customHeight="1">
      <c r="A9" s="2" t="s">
        <v>366</v>
      </c>
      <c r="B9" s="188" t="s">
        <v>665</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8" customHeight="1">
      <c r="A11" s="187"/>
      <c r="B11" s="187" t="s">
        <v>373</v>
      </c>
      <c r="C11" s="3" t="s">
        <v>374</v>
      </c>
      <c r="D11" s="188" t="s">
        <v>666</v>
      </c>
      <c r="E11" s="188"/>
      <c r="F11" s="188"/>
      <c r="G11" s="187" t="s">
        <v>667</v>
      </c>
      <c r="H11" s="187"/>
      <c r="I11" s="187"/>
    </row>
    <row r="12" spans="1:9" ht="18" customHeight="1">
      <c r="A12" s="187"/>
      <c r="B12" s="187"/>
      <c r="C12" s="2" t="s">
        <v>377</v>
      </c>
      <c r="D12" s="188" t="s">
        <v>668</v>
      </c>
      <c r="E12" s="188"/>
      <c r="F12" s="188"/>
      <c r="G12" s="227" t="s">
        <v>669</v>
      </c>
      <c r="H12" s="228"/>
      <c r="I12" s="229"/>
    </row>
    <row r="13" spans="1:9" ht="18" customHeight="1">
      <c r="A13" s="187"/>
      <c r="B13" s="187"/>
      <c r="C13" s="2" t="s">
        <v>381</v>
      </c>
      <c r="D13" s="188" t="s">
        <v>635</v>
      </c>
      <c r="E13" s="188"/>
      <c r="F13" s="188"/>
      <c r="G13" s="227">
        <v>1</v>
      </c>
      <c r="H13" s="228"/>
      <c r="I13" s="229"/>
    </row>
    <row r="14" spans="1:9" ht="18" customHeight="1">
      <c r="A14" s="187"/>
      <c r="B14" s="187"/>
      <c r="C14" s="2" t="s">
        <v>384</v>
      </c>
      <c r="D14" s="188" t="s">
        <v>670</v>
      </c>
      <c r="E14" s="188"/>
      <c r="F14" s="188"/>
      <c r="G14" s="187" t="s">
        <v>671</v>
      </c>
      <c r="H14" s="187"/>
      <c r="I14" s="187"/>
    </row>
    <row r="15" spans="1:9" ht="18" customHeight="1">
      <c r="A15" s="187"/>
      <c r="B15" s="187" t="s">
        <v>386</v>
      </c>
      <c r="C15" s="187" t="s">
        <v>387</v>
      </c>
      <c r="D15" s="188"/>
      <c r="E15" s="188"/>
      <c r="F15" s="188"/>
      <c r="G15" s="187"/>
      <c r="H15" s="187"/>
      <c r="I15" s="187"/>
    </row>
    <row r="16" spans="1:9" ht="18" customHeight="1">
      <c r="A16" s="187"/>
      <c r="B16" s="187"/>
      <c r="C16" s="187"/>
      <c r="D16" s="188"/>
      <c r="E16" s="188"/>
      <c r="F16" s="188"/>
      <c r="G16" s="187"/>
      <c r="H16" s="187"/>
      <c r="I16" s="187"/>
    </row>
    <row r="17" spans="1:9" ht="18" customHeight="1">
      <c r="A17" s="187"/>
      <c r="B17" s="187"/>
      <c r="C17" s="187"/>
      <c r="D17" s="188"/>
      <c r="E17" s="188"/>
      <c r="F17" s="188"/>
      <c r="G17" s="187"/>
      <c r="H17" s="187"/>
      <c r="I17" s="187"/>
    </row>
    <row r="18" spans="1:9" ht="27">
      <c r="A18" s="187"/>
      <c r="B18" s="187"/>
      <c r="C18" s="2" t="s">
        <v>388</v>
      </c>
      <c r="D18" s="188" t="s">
        <v>672</v>
      </c>
      <c r="E18" s="188"/>
      <c r="F18" s="188"/>
      <c r="G18" s="187" t="s">
        <v>673</v>
      </c>
      <c r="H18" s="187"/>
      <c r="I18" s="187"/>
    </row>
    <row r="19" spans="1:9" ht="27">
      <c r="A19" s="187"/>
      <c r="B19" s="187"/>
      <c r="C19" s="2" t="s">
        <v>391</v>
      </c>
      <c r="D19" s="188"/>
      <c r="E19" s="188"/>
      <c r="F19" s="188"/>
      <c r="G19" s="187"/>
      <c r="H19" s="187"/>
      <c r="I19" s="187"/>
    </row>
    <row r="20" spans="1:9" ht="27">
      <c r="A20" s="187"/>
      <c r="B20" s="187"/>
      <c r="C20" s="2" t="s">
        <v>393</v>
      </c>
      <c r="D20" s="188"/>
      <c r="E20" s="188"/>
      <c r="F20" s="188"/>
      <c r="G20" s="187"/>
      <c r="H20" s="187"/>
      <c r="I20" s="187"/>
    </row>
    <row r="21" spans="1:9" ht="27">
      <c r="A21" s="187"/>
      <c r="B21" s="2" t="s">
        <v>394</v>
      </c>
      <c r="C21" s="2" t="s">
        <v>395</v>
      </c>
      <c r="D21" s="188" t="s">
        <v>653</v>
      </c>
      <c r="E21" s="188"/>
      <c r="F21" s="188"/>
      <c r="G21" s="187" t="s">
        <v>444</v>
      </c>
      <c r="H21" s="187"/>
      <c r="I21" s="187"/>
    </row>
    <row r="22" spans="1:9" ht="12.75">
      <c r="A22" s="190"/>
      <c r="B22" s="190"/>
      <c r="C22" s="190"/>
      <c r="D22" s="190"/>
      <c r="E22" s="190"/>
      <c r="F22" s="190"/>
      <c r="G22" s="190"/>
      <c r="H22" s="190"/>
      <c r="I22" s="190"/>
    </row>
  </sheetData>
  <sheetProtection/>
  <mergeCells count="46">
    <mergeCell ref="A22:I22"/>
    <mergeCell ref="A10:A21"/>
    <mergeCell ref="B11:B14"/>
    <mergeCell ref="B15:B20"/>
    <mergeCell ref="C15:C17"/>
    <mergeCell ref="A6:C8"/>
    <mergeCell ref="D6:E8"/>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I24"/>
  <sheetViews>
    <sheetView zoomScaleSheetLayoutView="100" workbookViewId="0" topLeftCell="A1">
      <selection activeCell="L9" sqref="L9"/>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21.75" customHeight="1">
      <c r="A4" s="187" t="s">
        <v>260</v>
      </c>
      <c r="B4" s="187"/>
      <c r="C4" s="187"/>
      <c r="D4" s="187" t="s">
        <v>674</v>
      </c>
      <c r="E4" s="187"/>
      <c r="F4" s="187"/>
      <c r="G4" s="187"/>
      <c r="H4" s="187"/>
      <c r="I4" s="187"/>
    </row>
    <row r="5" spans="1:9" ht="21.75" customHeight="1">
      <c r="A5" s="187" t="s">
        <v>360</v>
      </c>
      <c r="B5" s="187"/>
      <c r="C5" s="187"/>
      <c r="D5" s="187"/>
      <c r="E5" s="187"/>
      <c r="F5" s="187" t="s">
        <v>361</v>
      </c>
      <c r="G5" s="187"/>
      <c r="H5" s="187"/>
      <c r="I5" s="187"/>
    </row>
    <row r="6" spans="1:9" ht="21.75" customHeight="1">
      <c r="A6" s="187" t="s">
        <v>362</v>
      </c>
      <c r="B6" s="187"/>
      <c r="C6" s="187"/>
      <c r="D6" s="187">
        <v>100</v>
      </c>
      <c r="E6" s="187"/>
      <c r="F6" s="188" t="s">
        <v>363</v>
      </c>
      <c r="G6" s="188"/>
      <c r="H6" s="187"/>
      <c r="I6" s="187"/>
    </row>
    <row r="7" spans="1:9" ht="21.75" customHeight="1">
      <c r="A7" s="187"/>
      <c r="B7" s="187"/>
      <c r="C7" s="187"/>
      <c r="D7" s="187"/>
      <c r="E7" s="187"/>
      <c r="F7" s="188" t="s">
        <v>364</v>
      </c>
      <c r="G7" s="188"/>
      <c r="H7" s="187"/>
      <c r="I7" s="187"/>
    </row>
    <row r="8" spans="1:9" ht="21.75" customHeight="1">
      <c r="A8" s="187"/>
      <c r="B8" s="187"/>
      <c r="C8" s="187"/>
      <c r="D8" s="187"/>
      <c r="E8" s="187"/>
      <c r="F8" s="188" t="s">
        <v>365</v>
      </c>
      <c r="G8" s="188"/>
      <c r="H8" s="189"/>
      <c r="I8" s="189"/>
    </row>
    <row r="9" spans="1:9" ht="58.5" customHeight="1">
      <c r="A9" s="2" t="s">
        <v>366</v>
      </c>
      <c r="B9" s="188" t="s">
        <v>675</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8" customHeight="1">
      <c r="A11" s="187"/>
      <c r="B11" s="187" t="s">
        <v>373</v>
      </c>
      <c r="C11" s="218" t="s">
        <v>374</v>
      </c>
      <c r="D11" s="187" t="s">
        <v>676</v>
      </c>
      <c r="E11" s="187"/>
      <c r="F11" s="187"/>
      <c r="G11" s="187" t="s">
        <v>677</v>
      </c>
      <c r="H11" s="187"/>
      <c r="I11" s="187"/>
    </row>
    <row r="12" spans="1:9" ht="18" customHeight="1">
      <c r="A12" s="187"/>
      <c r="B12" s="187"/>
      <c r="C12" s="219"/>
      <c r="D12" s="209" t="s">
        <v>678</v>
      </c>
      <c r="E12" s="210"/>
      <c r="F12" s="211"/>
      <c r="G12" s="209" t="s">
        <v>679</v>
      </c>
      <c r="H12" s="210"/>
      <c r="I12" s="211"/>
    </row>
    <row r="13" spans="1:9" ht="18" customHeight="1">
      <c r="A13" s="187"/>
      <c r="B13" s="187"/>
      <c r="C13" s="218" t="s">
        <v>377</v>
      </c>
      <c r="D13" s="187" t="s">
        <v>680</v>
      </c>
      <c r="E13" s="187"/>
      <c r="F13" s="187"/>
      <c r="G13" s="227" t="s">
        <v>415</v>
      </c>
      <c r="H13" s="228"/>
      <c r="I13" s="229"/>
    </row>
    <row r="14" spans="1:9" ht="18" customHeight="1">
      <c r="A14" s="187"/>
      <c r="B14" s="187"/>
      <c r="C14" s="220"/>
      <c r="D14" s="209" t="s">
        <v>681</v>
      </c>
      <c r="E14" s="210"/>
      <c r="F14" s="211"/>
      <c r="G14" s="227" t="s">
        <v>415</v>
      </c>
      <c r="H14" s="228"/>
      <c r="I14" s="229"/>
    </row>
    <row r="15" spans="1:9" ht="18" customHeight="1">
      <c r="A15" s="187"/>
      <c r="B15" s="187"/>
      <c r="C15" s="218" t="s">
        <v>381</v>
      </c>
      <c r="D15" s="187" t="s">
        <v>682</v>
      </c>
      <c r="E15" s="187"/>
      <c r="F15" s="187"/>
      <c r="G15" s="227" t="s">
        <v>415</v>
      </c>
      <c r="H15" s="228"/>
      <c r="I15" s="229"/>
    </row>
    <row r="16" spans="1:9" ht="18" customHeight="1">
      <c r="A16" s="187"/>
      <c r="B16" s="187"/>
      <c r="C16" s="220"/>
      <c r="D16" s="209" t="s">
        <v>457</v>
      </c>
      <c r="E16" s="210"/>
      <c r="F16" s="211"/>
      <c r="G16" s="227" t="s">
        <v>415</v>
      </c>
      <c r="H16" s="228"/>
      <c r="I16" s="229"/>
    </row>
    <row r="17" spans="1:9" ht="30" customHeight="1">
      <c r="A17" s="187"/>
      <c r="B17" s="187"/>
      <c r="C17" s="2" t="s">
        <v>384</v>
      </c>
      <c r="D17" s="187" t="s">
        <v>683</v>
      </c>
      <c r="E17" s="187"/>
      <c r="F17" s="187"/>
      <c r="G17" s="187" t="s">
        <v>684</v>
      </c>
      <c r="H17" s="187"/>
      <c r="I17" s="187"/>
    </row>
    <row r="18" spans="1:9" ht="30" customHeight="1">
      <c r="A18" s="187"/>
      <c r="B18" s="187" t="s">
        <v>386</v>
      </c>
      <c r="C18" s="2" t="s">
        <v>387</v>
      </c>
      <c r="D18" s="187" t="s">
        <v>685</v>
      </c>
      <c r="E18" s="187"/>
      <c r="F18" s="187"/>
      <c r="G18" s="187" t="s">
        <v>415</v>
      </c>
      <c r="H18" s="187"/>
      <c r="I18" s="187"/>
    </row>
    <row r="19" spans="1:9" ht="22.5" customHeight="1">
      <c r="A19" s="187"/>
      <c r="B19" s="187"/>
      <c r="C19" s="218" t="s">
        <v>388</v>
      </c>
      <c r="D19" s="187" t="s">
        <v>686</v>
      </c>
      <c r="E19" s="187"/>
      <c r="F19" s="187"/>
      <c r="G19" s="187" t="s">
        <v>415</v>
      </c>
      <c r="H19" s="187"/>
      <c r="I19" s="187"/>
    </row>
    <row r="20" spans="1:9" ht="22.5" customHeight="1">
      <c r="A20" s="187"/>
      <c r="B20" s="187"/>
      <c r="C20" s="220"/>
      <c r="D20" s="209" t="s">
        <v>687</v>
      </c>
      <c r="E20" s="210"/>
      <c r="F20" s="211"/>
      <c r="G20" s="209" t="s">
        <v>688</v>
      </c>
      <c r="H20" s="210"/>
      <c r="I20" s="211"/>
    </row>
    <row r="21" spans="1:9" ht="27">
      <c r="A21" s="187"/>
      <c r="B21" s="187"/>
      <c r="C21" s="2" t="s">
        <v>391</v>
      </c>
      <c r="D21" s="187" t="s">
        <v>436</v>
      </c>
      <c r="E21" s="187"/>
      <c r="F21" s="187"/>
      <c r="G21" s="187" t="s">
        <v>415</v>
      </c>
      <c r="H21" s="187"/>
      <c r="I21" s="187"/>
    </row>
    <row r="22" spans="1:9" ht="27.75" customHeight="1">
      <c r="A22" s="187"/>
      <c r="B22" s="187"/>
      <c r="C22" s="2" t="s">
        <v>393</v>
      </c>
      <c r="D22" s="187"/>
      <c r="E22" s="187"/>
      <c r="F22" s="187"/>
      <c r="G22" s="187"/>
      <c r="H22" s="187"/>
      <c r="I22" s="187"/>
    </row>
    <row r="23" spans="1:9" ht="31.5" customHeight="1">
      <c r="A23" s="187"/>
      <c r="B23" s="2" t="s">
        <v>394</v>
      </c>
      <c r="C23" s="2" t="s">
        <v>395</v>
      </c>
      <c r="D23" s="187" t="s">
        <v>423</v>
      </c>
      <c r="E23" s="187"/>
      <c r="F23" s="187"/>
      <c r="G23" s="187" t="s">
        <v>415</v>
      </c>
      <c r="H23" s="187"/>
      <c r="I23" s="187"/>
    </row>
    <row r="24" spans="1:9" ht="12.75">
      <c r="A24" s="190"/>
      <c r="B24" s="190"/>
      <c r="C24" s="190"/>
      <c r="D24" s="190"/>
      <c r="E24" s="190"/>
      <c r="F24" s="190"/>
      <c r="G24" s="190"/>
      <c r="H24" s="190"/>
      <c r="I24" s="190"/>
    </row>
  </sheetData>
  <sheetProtection/>
  <mergeCells count="53">
    <mergeCell ref="C15:C16"/>
    <mergeCell ref="C19:C20"/>
    <mergeCell ref="A6:C8"/>
    <mergeCell ref="D6:E8"/>
    <mergeCell ref="D22:F22"/>
    <mergeCell ref="G22:I22"/>
    <mergeCell ref="D23:F23"/>
    <mergeCell ref="G23:I23"/>
    <mergeCell ref="A24:I24"/>
    <mergeCell ref="A10:A23"/>
    <mergeCell ref="B11:B17"/>
    <mergeCell ref="B18:B22"/>
    <mergeCell ref="C11:C12"/>
    <mergeCell ref="C13:C14"/>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I23"/>
  <sheetViews>
    <sheetView zoomScaleSheetLayoutView="100" workbookViewId="0" topLeftCell="A10">
      <selection activeCell="M13" sqref="M13"/>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21.75" customHeight="1">
      <c r="A4" s="187" t="s">
        <v>260</v>
      </c>
      <c r="B4" s="187"/>
      <c r="C4" s="187"/>
      <c r="D4" s="187" t="s">
        <v>674</v>
      </c>
      <c r="E4" s="187"/>
      <c r="F4" s="187"/>
      <c r="G4" s="187"/>
      <c r="H4" s="187"/>
      <c r="I4" s="187"/>
    </row>
    <row r="5" spans="1:9" ht="21.75" customHeight="1">
      <c r="A5" s="187" t="s">
        <v>360</v>
      </c>
      <c r="B5" s="187"/>
      <c r="C5" s="187"/>
      <c r="D5" s="187"/>
      <c r="E5" s="187"/>
      <c r="F5" s="187" t="s">
        <v>361</v>
      </c>
      <c r="G5" s="187"/>
      <c r="H5" s="187"/>
      <c r="I5" s="187"/>
    </row>
    <row r="6" spans="1:9" ht="21.75" customHeight="1">
      <c r="A6" s="187" t="s">
        <v>362</v>
      </c>
      <c r="B6" s="187"/>
      <c r="C6" s="187"/>
      <c r="D6" s="236">
        <v>20602.7</v>
      </c>
      <c r="E6" s="236"/>
      <c r="F6" s="188" t="s">
        <v>363</v>
      </c>
      <c r="G6" s="188"/>
      <c r="H6" s="187"/>
      <c r="I6" s="187"/>
    </row>
    <row r="7" spans="1:9" ht="21.75" customHeight="1">
      <c r="A7" s="187"/>
      <c r="B7" s="187"/>
      <c r="C7" s="187"/>
      <c r="D7" s="236"/>
      <c r="E7" s="236"/>
      <c r="F7" s="188" t="s">
        <v>364</v>
      </c>
      <c r="G7" s="188"/>
      <c r="H7" s="187"/>
      <c r="I7" s="187"/>
    </row>
    <row r="8" spans="1:9" ht="21.75" customHeight="1">
      <c r="A8" s="187"/>
      <c r="B8" s="187"/>
      <c r="C8" s="187"/>
      <c r="D8" s="236"/>
      <c r="E8" s="236"/>
      <c r="F8" s="188" t="s">
        <v>365</v>
      </c>
      <c r="G8" s="188"/>
      <c r="H8" s="189"/>
      <c r="I8" s="189"/>
    </row>
    <row r="9" spans="1:9" ht="54.75" customHeight="1">
      <c r="A9" s="2" t="s">
        <v>366</v>
      </c>
      <c r="B9" s="188" t="s">
        <v>689</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8" customHeight="1">
      <c r="A11" s="187"/>
      <c r="B11" s="187" t="s">
        <v>373</v>
      </c>
      <c r="C11" s="218" t="s">
        <v>374</v>
      </c>
      <c r="D11" s="187" t="s">
        <v>676</v>
      </c>
      <c r="E11" s="187"/>
      <c r="F11" s="187"/>
      <c r="G11" s="187" t="s">
        <v>690</v>
      </c>
      <c r="H11" s="187"/>
      <c r="I11" s="187"/>
    </row>
    <row r="12" spans="1:9" ht="45.75" customHeight="1">
      <c r="A12" s="187"/>
      <c r="B12" s="187"/>
      <c r="C12" s="219"/>
      <c r="D12" s="209" t="s">
        <v>678</v>
      </c>
      <c r="E12" s="210"/>
      <c r="F12" s="211"/>
      <c r="G12" s="209" t="s">
        <v>691</v>
      </c>
      <c r="H12" s="210"/>
      <c r="I12" s="211"/>
    </row>
    <row r="13" spans="1:9" ht="18" customHeight="1">
      <c r="A13" s="187"/>
      <c r="B13" s="187"/>
      <c r="C13" s="218" t="s">
        <v>377</v>
      </c>
      <c r="D13" s="187" t="s">
        <v>680</v>
      </c>
      <c r="E13" s="187"/>
      <c r="F13" s="187"/>
      <c r="G13" s="227" t="s">
        <v>578</v>
      </c>
      <c r="H13" s="228"/>
      <c r="I13" s="229"/>
    </row>
    <row r="14" spans="1:9" ht="18" customHeight="1">
      <c r="A14" s="187"/>
      <c r="B14" s="187"/>
      <c r="C14" s="220"/>
      <c r="D14" s="209" t="s">
        <v>681</v>
      </c>
      <c r="E14" s="210"/>
      <c r="F14" s="211"/>
      <c r="G14" s="227" t="s">
        <v>578</v>
      </c>
      <c r="H14" s="228"/>
      <c r="I14" s="229"/>
    </row>
    <row r="15" spans="1:9" ht="18" customHeight="1">
      <c r="A15" s="187"/>
      <c r="B15" s="187"/>
      <c r="C15" s="218" t="s">
        <v>381</v>
      </c>
      <c r="D15" s="187" t="s">
        <v>682</v>
      </c>
      <c r="E15" s="187"/>
      <c r="F15" s="187"/>
      <c r="G15" s="227" t="s">
        <v>578</v>
      </c>
      <c r="H15" s="228"/>
      <c r="I15" s="229"/>
    </row>
    <row r="16" spans="1:9" ht="18" customHeight="1">
      <c r="A16" s="187"/>
      <c r="B16" s="187"/>
      <c r="C16" s="220"/>
      <c r="D16" s="209" t="s">
        <v>457</v>
      </c>
      <c r="E16" s="210"/>
      <c r="F16" s="211"/>
      <c r="G16" s="227" t="s">
        <v>578</v>
      </c>
      <c r="H16" s="228"/>
      <c r="I16" s="229"/>
    </row>
    <row r="17" spans="1:9" ht="30" customHeight="1">
      <c r="A17" s="187"/>
      <c r="B17" s="187"/>
      <c r="C17" s="2" t="s">
        <v>384</v>
      </c>
      <c r="D17" s="187" t="s">
        <v>692</v>
      </c>
      <c r="E17" s="187"/>
      <c r="F17" s="187"/>
      <c r="G17" s="187" t="s">
        <v>693</v>
      </c>
      <c r="H17" s="187"/>
      <c r="I17" s="187"/>
    </row>
    <row r="18" spans="1:9" ht="30" customHeight="1">
      <c r="A18" s="187"/>
      <c r="B18" s="187" t="s">
        <v>386</v>
      </c>
      <c r="C18" s="2" t="s">
        <v>387</v>
      </c>
      <c r="D18" s="187"/>
      <c r="E18" s="187"/>
      <c r="F18" s="187"/>
      <c r="G18" s="187"/>
      <c r="H18" s="187"/>
      <c r="I18" s="187"/>
    </row>
    <row r="19" spans="1:9" ht="22.5" customHeight="1">
      <c r="A19" s="187"/>
      <c r="B19" s="187"/>
      <c r="C19" s="3" t="s">
        <v>388</v>
      </c>
      <c r="D19" s="187" t="s">
        <v>681</v>
      </c>
      <c r="E19" s="187"/>
      <c r="F19" s="187"/>
      <c r="G19" s="187" t="s">
        <v>444</v>
      </c>
      <c r="H19" s="187"/>
      <c r="I19" s="187"/>
    </row>
    <row r="20" spans="1:9" ht="27">
      <c r="A20" s="187"/>
      <c r="B20" s="187"/>
      <c r="C20" s="2" t="s">
        <v>391</v>
      </c>
      <c r="D20" s="187" t="s">
        <v>436</v>
      </c>
      <c r="E20" s="187"/>
      <c r="F20" s="187"/>
      <c r="G20" s="187" t="s">
        <v>415</v>
      </c>
      <c r="H20" s="187"/>
      <c r="I20" s="187"/>
    </row>
    <row r="21" spans="1:9" ht="27">
      <c r="A21" s="187"/>
      <c r="B21" s="187"/>
      <c r="C21" s="2" t="s">
        <v>393</v>
      </c>
      <c r="D21" s="187"/>
      <c r="E21" s="187"/>
      <c r="F21" s="187"/>
      <c r="G21" s="187"/>
      <c r="H21" s="187"/>
      <c r="I21" s="187"/>
    </row>
    <row r="22" spans="1:9" ht="27">
      <c r="A22" s="187"/>
      <c r="B22" s="2" t="s">
        <v>394</v>
      </c>
      <c r="C22" s="2" t="s">
        <v>395</v>
      </c>
      <c r="D22" s="187" t="s">
        <v>423</v>
      </c>
      <c r="E22" s="187"/>
      <c r="F22" s="187"/>
      <c r="G22" s="187" t="s">
        <v>415</v>
      </c>
      <c r="H22" s="187"/>
      <c r="I22" s="187"/>
    </row>
    <row r="23" spans="1:9" ht="12.75">
      <c r="A23" s="190"/>
      <c r="B23" s="190"/>
      <c r="C23" s="190"/>
      <c r="D23" s="190"/>
      <c r="E23" s="190"/>
      <c r="F23" s="190"/>
      <c r="G23" s="190"/>
      <c r="H23" s="190"/>
      <c r="I23" s="190"/>
    </row>
  </sheetData>
  <sheetProtection/>
  <mergeCells count="50">
    <mergeCell ref="A6:C8"/>
    <mergeCell ref="D6:E8"/>
    <mergeCell ref="D22:F22"/>
    <mergeCell ref="G22:I22"/>
    <mergeCell ref="A23:I23"/>
    <mergeCell ref="A10:A22"/>
    <mergeCell ref="B11:B17"/>
    <mergeCell ref="B18:B21"/>
    <mergeCell ref="C11:C12"/>
    <mergeCell ref="C13:C14"/>
    <mergeCell ref="C15:C16"/>
    <mergeCell ref="D19:F19"/>
    <mergeCell ref="G19:I19"/>
    <mergeCell ref="D20:F20"/>
    <mergeCell ref="G20:I20"/>
    <mergeCell ref="D21:F21"/>
    <mergeCell ref="G21:I21"/>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I20"/>
  <sheetViews>
    <sheetView zoomScaleSheetLayoutView="100" workbookViewId="0" topLeftCell="A1">
      <selection activeCell="A6" sqref="A6:C8"/>
    </sheetView>
  </sheetViews>
  <sheetFormatPr defaultColWidth="9.140625" defaultRowHeight="12.75"/>
  <cols>
    <col min="3" max="3" width="12.8515625" style="0" customWidth="1"/>
  </cols>
  <sheetData>
    <row r="1" ht="14.25">
      <c r="A1" s="1" t="s">
        <v>356</v>
      </c>
    </row>
    <row r="2" spans="1:9" ht="20.25">
      <c r="A2" s="185" t="s">
        <v>357</v>
      </c>
      <c r="B2" s="185"/>
      <c r="C2" s="185"/>
      <c r="D2" s="185"/>
      <c r="E2" s="185"/>
      <c r="F2" s="185"/>
      <c r="G2" s="185"/>
      <c r="H2" s="185"/>
      <c r="I2" s="185"/>
    </row>
    <row r="3" spans="1:9" ht="14.25">
      <c r="A3" s="186" t="s">
        <v>358</v>
      </c>
      <c r="B3" s="186"/>
      <c r="C3" s="186"/>
      <c r="D3" s="186"/>
      <c r="E3" s="186"/>
      <c r="F3" s="186"/>
      <c r="G3" s="186"/>
      <c r="H3" s="186"/>
      <c r="I3" s="186"/>
    </row>
    <row r="4" spans="1:9" ht="21.75" customHeight="1">
      <c r="A4" s="187" t="s">
        <v>260</v>
      </c>
      <c r="B4" s="187"/>
      <c r="C4" s="187"/>
      <c r="D4" s="187" t="s">
        <v>674</v>
      </c>
      <c r="E4" s="187"/>
      <c r="F4" s="187"/>
      <c r="G4" s="187"/>
      <c r="H4" s="187"/>
      <c r="I4" s="187"/>
    </row>
    <row r="5" spans="1:9" ht="28.5" customHeight="1">
      <c r="A5" s="187" t="s">
        <v>360</v>
      </c>
      <c r="B5" s="187"/>
      <c r="C5" s="187"/>
      <c r="D5" s="187"/>
      <c r="E5" s="187"/>
      <c r="F5" s="187" t="s">
        <v>361</v>
      </c>
      <c r="G5" s="187"/>
      <c r="H5" s="187"/>
      <c r="I5" s="187"/>
    </row>
    <row r="6" spans="1:9" ht="21.75" customHeight="1">
      <c r="A6" s="187" t="s">
        <v>362</v>
      </c>
      <c r="B6" s="187"/>
      <c r="C6" s="187"/>
      <c r="D6" s="187">
        <v>20500</v>
      </c>
      <c r="E6" s="187"/>
      <c r="F6" s="188" t="s">
        <v>363</v>
      </c>
      <c r="G6" s="188"/>
      <c r="H6" s="187"/>
      <c r="I6" s="187"/>
    </row>
    <row r="7" spans="1:9" ht="21.75" customHeight="1">
      <c r="A7" s="187"/>
      <c r="B7" s="187"/>
      <c r="C7" s="187"/>
      <c r="D7" s="187"/>
      <c r="E7" s="187"/>
      <c r="F7" s="188" t="s">
        <v>364</v>
      </c>
      <c r="G7" s="188"/>
      <c r="H7" s="187"/>
      <c r="I7" s="187"/>
    </row>
    <row r="8" spans="1:9" ht="21.75" customHeight="1">
      <c r="A8" s="187"/>
      <c r="B8" s="187"/>
      <c r="C8" s="187"/>
      <c r="D8" s="187"/>
      <c r="E8" s="187"/>
      <c r="F8" s="188" t="s">
        <v>365</v>
      </c>
      <c r="G8" s="188"/>
      <c r="H8" s="189"/>
      <c r="I8" s="189"/>
    </row>
    <row r="9" spans="1:9" ht="48" customHeight="1">
      <c r="A9" s="2" t="s">
        <v>366</v>
      </c>
      <c r="B9" s="188" t="s">
        <v>694</v>
      </c>
      <c r="C9" s="188"/>
      <c r="D9" s="188"/>
      <c r="E9" s="188"/>
      <c r="F9" s="188"/>
      <c r="G9" s="188"/>
      <c r="H9" s="188"/>
      <c r="I9" s="188"/>
    </row>
    <row r="10" spans="1:9" ht="27">
      <c r="A10" s="187" t="s">
        <v>368</v>
      </c>
      <c r="B10" s="2" t="s">
        <v>369</v>
      </c>
      <c r="C10" s="2" t="s">
        <v>370</v>
      </c>
      <c r="D10" s="187" t="s">
        <v>371</v>
      </c>
      <c r="E10" s="187"/>
      <c r="F10" s="187"/>
      <c r="G10" s="187" t="s">
        <v>372</v>
      </c>
      <c r="H10" s="187"/>
      <c r="I10" s="187"/>
    </row>
    <row r="11" spans="1:9" ht="18" customHeight="1">
      <c r="A11" s="187"/>
      <c r="B11" s="187" t="s">
        <v>373</v>
      </c>
      <c r="C11" s="3" t="s">
        <v>374</v>
      </c>
      <c r="D11" s="187" t="s">
        <v>695</v>
      </c>
      <c r="E11" s="187"/>
      <c r="F11" s="187"/>
      <c r="G11" s="187" t="s">
        <v>696</v>
      </c>
      <c r="H11" s="187"/>
      <c r="I11" s="187"/>
    </row>
    <row r="12" spans="1:9" ht="18" customHeight="1">
      <c r="A12" s="187"/>
      <c r="B12" s="187"/>
      <c r="C12" s="3" t="s">
        <v>377</v>
      </c>
      <c r="D12" s="187" t="s">
        <v>697</v>
      </c>
      <c r="E12" s="187"/>
      <c r="F12" s="187"/>
      <c r="G12" s="227" t="s">
        <v>578</v>
      </c>
      <c r="H12" s="228"/>
      <c r="I12" s="229"/>
    </row>
    <row r="13" spans="1:9" ht="18" customHeight="1">
      <c r="A13" s="187"/>
      <c r="B13" s="187"/>
      <c r="C13" s="3" t="s">
        <v>381</v>
      </c>
      <c r="D13" s="187" t="s">
        <v>698</v>
      </c>
      <c r="E13" s="187"/>
      <c r="F13" s="187"/>
      <c r="G13" s="227" t="s">
        <v>578</v>
      </c>
      <c r="H13" s="228"/>
      <c r="I13" s="229"/>
    </row>
    <row r="14" spans="1:9" ht="30" customHeight="1">
      <c r="A14" s="187"/>
      <c r="B14" s="187"/>
      <c r="C14" s="2" t="s">
        <v>384</v>
      </c>
      <c r="D14" s="187" t="s">
        <v>699</v>
      </c>
      <c r="E14" s="187"/>
      <c r="F14" s="187"/>
      <c r="G14" s="187">
        <v>20500</v>
      </c>
      <c r="H14" s="187"/>
      <c r="I14" s="187"/>
    </row>
    <row r="15" spans="1:9" ht="30" customHeight="1">
      <c r="A15" s="187"/>
      <c r="B15" s="187" t="s">
        <v>386</v>
      </c>
      <c r="C15" s="2" t="s">
        <v>387</v>
      </c>
      <c r="D15" s="187" t="s">
        <v>700</v>
      </c>
      <c r="E15" s="187"/>
      <c r="F15" s="187"/>
      <c r="G15" s="187" t="s">
        <v>701</v>
      </c>
      <c r="H15" s="187"/>
      <c r="I15" s="187"/>
    </row>
    <row r="16" spans="1:9" ht="22.5" customHeight="1">
      <c r="A16" s="187"/>
      <c r="B16" s="187"/>
      <c r="C16" s="3" t="s">
        <v>388</v>
      </c>
      <c r="D16" s="187"/>
      <c r="E16" s="187"/>
      <c r="F16" s="187"/>
      <c r="G16" s="187"/>
      <c r="H16" s="187"/>
      <c r="I16" s="187"/>
    </row>
    <row r="17" spans="1:9" ht="27">
      <c r="A17" s="187"/>
      <c r="B17" s="187"/>
      <c r="C17" s="2" t="s">
        <v>391</v>
      </c>
      <c r="D17" s="187"/>
      <c r="E17" s="187"/>
      <c r="F17" s="187"/>
      <c r="G17" s="187"/>
      <c r="H17" s="187"/>
      <c r="I17" s="187"/>
    </row>
    <row r="18" spans="1:9" ht="27">
      <c r="A18" s="187"/>
      <c r="B18" s="187"/>
      <c r="C18" s="2" t="s">
        <v>393</v>
      </c>
      <c r="D18" s="187"/>
      <c r="E18" s="187"/>
      <c r="F18" s="187"/>
      <c r="G18" s="187"/>
      <c r="H18" s="187"/>
      <c r="I18" s="187"/>
    </row>
    <row r="19" spans="1:9" ht="27">
      <c r="A19" s="187"/>
      <c r="B19" s="2" t="s">
        <v>394</v>
      </c>
      <c r="C19" s="2" t="s">
        <v>395</v>
      </c>
      <c r="D19" s="187" t="s">
        <v>702</v>
      </c>
      <c r="E19" s="187"/>
      <c r="F19" s="187"/>
      <c r="G19" s="187" t="s">
        <v>415</v>
      </c>
      <c r="H19" s="187"/>
      <c r="I19" s="187"/>
    </row>
    <row r="20" spans="1:9" ht="12.75">
      <c r="A20" s="190"/>
      <c r="B20" s="190"/>
      <c r="C20" s="190"/>
      <c r="D20" s="190"/>
      <c r="E20" s="190"/>
      <c r="F20" s="190"/>
      <c r="G20" s="190"/>
      <c r="H20" s="190"/>
      <c r="I20" s="190"/>
    </row>
  </sheetData>
  <sheetProtection/>
  <mergeCells count="41">
    <mergeCell ref="A6:C8"/>
    <mergeCell ref="D6:E8"/>
    <mergeCell ref="D19:F19"/>
    <mergeCell ref="G19:I19"/>
    <mergeCell ref="A20:I20"/>
    <mergeCell ref="A10:A19"/>
    <mergeCell ref="B11:B14"/>
    <mergeCell ref="B15:B18"/>
    <mergeCell ref="D16:F16"/>
    <mergeCell ref="G16:I16"/>
    <mergeCell ref="D17:F17"/>
    <mergeCell ref="G17:I17"/>
    <mergeCell ref="D18:F18"/>
    <mergeCell ref="G18:I18"/>
    <mergeCell ref="D13:F13"/>
    <mergeCell ref="G13:I13"/>
    <mergeCell ref="D14:F14"/>
    <mergeCell ref="G14:I14"/>
    <mergeCell ref="D15:F15"/>
    <mergeCell ref="G15:I15"/>
    <mergeCell ref="B9:I9"/>
    <mergeCell ref="D10:F10"/>
    <mergeCell ref="G10:I10"/>
    <mergeCell ref="D11:F11"/>
    <mergeCell ref="G11:I11"/>
    <mergeCell ref="D12:F12"/>
    <mergeCell ref="G12:I12"/>
    <mergeCell ref="F6:G6"/>
    <mergeCell ref="H6:I6"/>
    <mergeCell ref="F7:G7"/>
    <mergeCell ref="H7:I7"/>
    <mergeCell ref="F8:G8"/>
    <mergeCell ref="H8:I8"/>
    <mergeCell ref="A2:I2"/>
    <mergeCell ref="A3:I3"/>
    <mergeCell ref="A4:C4"/>
    <mergeCell ref="D4:I4"/>
    <mergeCell ref="A5:C5"/>
    <mergeCell ref="D5:E5"/>
    <mergeCell ref="F5:G5"/>
    <mergeCell ref="H5: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8"/>
  <sheetViews>
    <sheetView showGridLines="0" workbookViewId="0" topLeftCell="A4">
      <selection activeCell="H8" sqref="H8"/>
    </sheetView>
  </sheetViews>
  <sheetFormatPr defaultColWidth="8.7109375" defaultRowHeight="12.75" customHeight="1"/>
  <cols>
    <col min="1" max="1" width="34.7109375" style="4" customWidth="1"/>
    <col min="2" max="2" width="22.57421875" style="4" bestFit="1" customWidth="1"/>
    <col min="3" max="6" width="15.7109375" style="4" customWidth="1"/>
    <col min="7" max="7" width="22.57421875" style="4" bestFit="1" customWidth="1"/>
    <col min="8" max="8" width="15.7109375" style="4" customWidth="1"/>
    <col min="9" max="9" width="19.7109375" style="4" bestFit="1" customWidth="1"/>
    <col min="10" max="14" width="15.7109375" style="4" customWidth="1"/>
    <col min="15" max="15" width="9.140625" style="4" customWidth="1"/>
  </cols>
  <sheetData>
    <row r="1" spans="1:14" s="4" customFormat="1" ht="15" customHeight="1">
      <c r="A1" s="143" t="s">
        <v>148</v>
      </c>
      <c r="B1" s="143"/>
      <c r="C1" s="143"/>
      <c r="D1" s="143"/>
      <c r="E1" s="143"/>
      <c r="F1" s="143"/>
      <c r="G1" s="143"/>
      <c r="H1" s="143"/>
      <c r="I1" s="143"/>
      <c r="J1" s="143"/>
      <c r="K1" s="143"/>
      <c r="L1" s="143"/>
      <c r="M1" s="143"/>
      <c r="N1" s="143"/>
    </row>
    <row r="2" spans="1:14" s="4" customFormat="1" ht="20.25" customHeight="1">
      <c r="A2" s="139" t="s">
        <v>149</v>
      </c>
      <c r="B2" s="139"/>
      <c r="C2" s="139"/>
      <c r="D2" s="139"/>
      <c r="E2" s="139"/>
      <c r="F2" s="139"/>
      <c r="G2" s="139"/>
      <c r="H2" s="139"/>
      <c r="I2" s="139"/>
      <c r="J2" s="139"/>
      <c r="K2" s="139"/>
      <c r="L2" s="139"/>
      <c r="M2" s="139"/>
      <c r="N2" s="139"/>
    </row>
    <row r="3" spans="1:14" s="4" customFormat="1" ht="15" customHeight="1">
      <c r="A3" s="145" t="s">
        <v>2</v>
      </c>
      <c r="B3" s="145"/>
      <c r="C3" s="145"/>
      <c r="D3" s="145"/>
      <c r="E3" s="145"/>
      <c r="F3" s="145"/>
      <c r="G3" s="145"/>
      <c r="H3" s="145"/>
      <c r="I3" s="145"/>
      <c r="J3" s="145"/>
      <c r="K3" s="145"/>
      <c r="L3" s="145"/>
      <c r="M3" s="145"/>
      <c r="N3" s="145"/>
    </row>
    <row r="4" spans="1:14" s="4" customFormat="1" ht="15" customHeight="1">
      <c r="A4" s="156" t="s">
        <v>52</v>
      </c>
      <c r="B4" s="156" t="s">
        <v>53</v>
      </c>
      <c r="C4" s="150" t="s">
        <v>150</v>
      </c>
      <c r="D4" s="155"/>
      <c r="E4" s="155"/>
      <c r="F4" s="154"/>
      <c r="G4" s="150" t="s">
        <v>55</v>
      </c>
      <c r="H4" s="155"/>
      <c r="I4" s="155"/>
      <c r="J4" s="154"/>
      <c r="K4" s="150" t="s">
        <v>151</v>
      </c>
      <c r="L4" s="155"/>
      <c r="M4" s="155"/>
      <c r="N4" s="154"/>
    </row>
    <row r="5" spans="1:14" s="4" customFormat="1" ht="97.5" customHeight="1">
      <c r="A5" s="157" t="s">
        <v>52</v>
      </c>
      <c r="B5" s="157" t="s">
        <v>152</v>
      </c>
      <c r="C5" s="9" t="s">
        <v>153</v>
      </c>
      <c r="D5" s="9" t="s">
        <v>68</v>
      </c>
      <c r="E5" s="9" t="s">
        <v>69</v>
      </c>
      <c r="F5" s="9" t="s">
        <v>70</v>
      </c>
      <c r="G5" s="9" t="s">
        <v>67</v>
      </c>
      <c r="H5" s="9" t="s">
        <v>68</v>
      </c>
      <c r="I5" s="9" t="s">
        <v>69</v>
      </c>
      <c r="J5" s="9" t="s">
        <v>70</v>
      </c>
      <c r="K5" s="9" t="s">
        <v>154</v>
      </c>
      <c r="L5" s="9" t="s">
        <v>68</v>
      </c>
      <c r="M5" s="9" t="s">
        <v>69</v>
      </c>
      <c r="N5" s="9" t="s">
        <v>70</v>
      </c>
    </row>
    <row r="6" spans="1:14" s="4" customFormat="1" ht="30" customHeight="1">
      <c r="A6" s="68" t="s">
        <v>53</v>
      </c>
      <c r="B6" s="111">
        <f>SUM(G6)</f>
        <v>1637395367.05</v>
      </c>
      <c r="C6" s="16"/>
      <c r="D6" s="16"/>
      <c r="E6" s="16"/>
      <c r="F6" s="16"/>
      <c r="G6" s="111">
        <f>SUM(H6:I6)</f>
        <v>1637395367.05</v>
      </c>
      <c r="H6" s="112">
        <f>SUM(H7)</f>
        <v>461762667.05</v>
      </c>
      <c r="I6" s="8">
        <f>SUM(I7)</f>
        <v>1175632700</v>
      </c>
      <c r="J6" s="16"/>
      <c r="K6" s="16"/>
      <c r="L6" s="16"/>
      <c r="M6" s="16"/>
      <c r="N6" s="16"/>
    </row>
    <row r="7" spans="1:14" s="4" customFormat="1" ht="30" customHeight="1">
      <c r="A7" s="60" t="s">
        <v>71</v>
      </c>
      <c r="B7" s="111">
        <f>SUM(G7)</f>
        <v>1637395367.05</v>
      </c>
      <c r="C7" s="16"/>
      <c r="D7" s="16"/>
      <c r="E7" s="16"/>
      <c r="F7" s="16"/>
      <c r="G7" s="111">
        <f>SUM(H7:I7)</f>
        <v>1637395367.05</v>
      </c>
      <c r="H7" s="112">
        <f>460579611.05+1183111.05-55.05</f>
        <v>461762667.05</v>
      </c>
      <c r="I7" s="8">
        <v>1175632700</v>
      </c>
      <c r="J7" s="16"/>
      <c r="K7" s="16"/>
      <c r="L7" s="16"/>
      <c r="M7" s="16"/>
      <c r="N7" s="16"/>
    </row>
    <row r="8" s="4" customFormat="1" ht="15" customHeight="1">
      <c r="A8" s="113"/>
    </row>
  </sheetData>
  <sheetProtection formatCells="0" formatColumns="0" formatRows="0" insertColumns="0" insertRows="0" insertHyperlinks="0" deleteColumns="0" deleteRows="0" sort="0" autoFilter="0" pivotTables="0"/>
  <mergeCells count="10">
    <mergeCell ref="A1:N1"/>
    <mergeCell ref="A2:N2"/>
    <mergeCell ref="A3:N3"/>
    <mergeCell ref="C4:F4"/>
    <mergeCell ref="G4:J4"/>
    <mergeCell ref="K4:N4"/>
    <mergeCell ref="A4:A5"/>
    <mergeCell ref="B4:B5"/>
  </mergeCells>
  <printOptions horizontalCentered="1"/>
  <pageMargins left="0" right="0" top="0.7874015748031494" bottom="0.7874015748031494" header="0.5" footer="0.5"/>
  <pageSetup fitToHeight="1" fitToWidth="1" horizontalDpi="300" verticalDpi="300" orientation="landscape" paperSize="9" scale="57"/>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showGridLines="0" workbookViewId="0" topLeftCell="A2">
      <pane xSplit="4" ySplit="5" topLeftCell="E7" activePane="bottomRight" state="frozen"/>
      <selection pane="topLeft" activeCell="A1" sqref="A1"/>
      <selection pane="topRight" activeCell="A2" sqref="A2"/>
      <selection pane="bottomLeft" activeCell="A2" sqref="A2"/>
      <selection pane="bottomRight" activeCell="B5" sqref="B1:D16384"/>
    </sheetView>
  </sheetViews>
  <sheetFormatPr defaultColWidth="8.7109375" defaultRowHeight="12.75" customHeight="1"/>
  <cols>
    <col min="1" max="1" width="37.28125" style="4" customWidth="1"/>
    <col min="2" max="2" width="34.8515625" style="4" bestFit="1" customWidth="1"/>
    <col min="3" max="3" width="47.140625" style="4" bestFit="1" customWidth="1"/>
    <col min="4" max="4" width="49.7109375" style="4" bestFit="1" customWidth="1"/>
    <col min="5" max="5" width="17.57421875" style="4" bestFit="1" customWidth="1"/>
    <col min="6" max="6" width="16.421875" style="4" bestFit="1" customWidth="1"/>
    <col min="7" max="7" width="15.28125" style="4" bestFit="1" customWidth="1"/>
    <col min="8" max="8" width="13.57421875" style="4" customWidth="1"/>
    <col min="9" max="9" width="18.7109375" style="4" bestFit="1" customWidth="1"/>
    <col min="10" max="10" width="13.57421875" style="4" customWidth="1"/>
  </cols>
  <sheetData>
    <row r="1" spans="1:10" s="4" customFormat="1" ht="15" customHeight="1">
      <c r="A1" s="144" t="s">
        <v>155</v>
      </c>
      <c r="B1" s="144"/>
      <c r="C1" s="144"/>
      <c r="D1" s="144"/>
      <c r="E1" s="144"/>
      <c r="F1" s="144"/>
      <c r="G1" s="144"/>
      <c r="H1" s="144"/>
      <c r="I1" s="144"/>
      <c r="J1" s="144"/>
    </row>
    <row r="2" spans="1:10" s="4" customFormat="1" ht="18.75" customHeight="1">
      <c r="A2" s="158" t="s">
        <v>156</v>
      </c>
      <c r="B2" s="158"/>
      <c r="C2" s="158"/>
      <c r="D2" s="158"/>
      <c r="E2" s="158"/>
      <c r="F2" s="158"/>
      <c r="G2" s="158"/>
      <c r="H2" s="158"/>
      <c r="I2" s="158"/>
      <c r="J2" s="158"/>
    </row>
    <row r="3" spans="1:10" s="4" customFormat="1" ht="15" customHeight="1">
      <c r="A3" s="159" t="s">
        <v>2</v>
      </c>
      <c r="B3" s="159"/>
      <c r="C3" s="159"/>
      <c r="D3" s="159"/>
      <c r="E3" s="159"/>
      <c r="F3" s="159"/>
      <c r="G3" s="159"/>
      <c r="H3" s="159"/>
      <c r="I3" s="159"/>
      <c r="J3" s="159"/>
    </row>
    <row r="4" spans="1:10" s="4" customFormat="1" ht="26.25" customHeight="1">
      <c r="A4" s="160" t="s">
        <v>52</v>
      </c>
      <c r="B4" s="160" t="s">
        <v>157</v>
      </c>
      <c r="C4" s="160"/>
      <c r="D4" s="160"/>
      <c r="E4" s="160" t="s">
        <v>53</v>
      </c>
      <c r="F4" s="160" t="s">
        <v>94</v>
      </c>
      <c r="G4" s="160"/>
      <c r="H4" s="160"/>
      <c r="I4" s="160" t="s">
        <v>95</v>
      </c>
      <c r="J4" s="160"/>
    </row>
    <row r="5" spans="1:10" s="4" customFormat="1" ht="45" customHeight="1">
      <c r="A5" s="160" t="s">
        <v>64</v>
      </c>
      <c r="B5" s="14" t="s">
        <v>89</v>
      </c>
      <c r="C5" s="14" t="s">
        <v>90</v>
      </c>
      <c r="D5" s="14" t="s">
        <v>91</v>
      </c>
      <c r="E5" s="160" t="s">
        <v>53</v>
      </c>
      <c r="F5" s="14" t="s">
        <v>158</v>
      </c>
      <c r="G5" s="14" t="s">
        <v>159</v>
      </c>
      <c r="H5" s="14" t="s">
        <v>160</v>
      </c>
      <c r="I5" s="14" t="s">
        <v>158</v>
      </c>
      <c r="J5" s="14" t="s">
        <v>161</v>
      </c>
    </row>
    <row r="6" spans="1:10" s="4" customFormat="1" ht="30" customHeight="1">
      <c r="A6" s="23" t="s">
        <v>53</v>
      </c>
      <c r="B6" s="25" t="s">
        <v>103</v>
      </c>
      <c r="C6" s="25" t="s">
        <v>103</v>
      </c>
      <c r="D6" s="25" t="s">
        <v>103</v>
      </c>
      <c r="E6" s="35">
        <f>F6+I6</f>
        <v>461762667.05</v>
      </c>
      <c r="F6" s="104">
        <f>SUM(F7:F11)</f>
        <v>6555400.4399999995</v>
      </c>
      <c r="G6" s="104">
        <f>SUM(G7:G11)</f>
        <v>5696929.06</v>
      </c>
      <c r="H6" s="104">
        <f>SUM(H7:H11)</f>
        <v>858471.38</v>
      </c>
      <c r="I6" s="104">
        <f>SUM(I7:I30)</f>
        <v>455207266.61</v>
      </c>
      <c r="J6" s="16"/>
    </row>
    <row r="7" spans="1:10" s="4" customFormat="1" ht="30" customHeight="1">
      <c r="A7" s="25" t="s">
        <v>71</v>
      </c>
      <c r="B7" s="65" t="s">
        <v>104</v>
      </c>
      <c r="C7" s="65" t="s">
        <v>105</v>
      </c>
      <c r="D7" s="65" t="s">
        <v>106</v>
      </c>
      <c r="E7" s="35"/>
      <c r="F7" s="28">
        <f>SUM(G7:H7)</f>
        <v>190486.2</v>
      </c>
      <c r="G7" s="104">
        <v>190486.2</v>
      </c>
      <c r="H7" s="104"/>
      <c r="I7" s="104"/>
      <c r="J7" s="16"/>
    </row>
    <row r="8" spans="1:10" s="4" customFormat="1" ht="30" customHeight="1">
      <c r="A8" s="25" t="s">
        <v>71</v>
      </c>
      <c r="B8" s="65" t="s">
        <v>104</v>
      </c>
      <c r="C8" s="65" t="s">
        <v>105</v>
      </c>
      <c r="D8" s="65" t="s">
        <v>107</v>
      </c>
      <c r="E8" s="35"/>
      <c r="F8" s="28">
        <f>SUM(G8:H8)</f>
        <v>60906</v>
      </c>
      <c r="G8" s="104">
        <v>60906</v>
      </c>
      <c r="H8" s="104"/>
      <c r="I8" s="104"/>
      <c r="J8" s="16"/>
    </row>
    <row r="9" spans="1:10" s="4" customFormat="1" ht="30" customHeight="1">
      <c r="A9" s="25" t="s">
        <v>71</v>
      </c>
      <c r="B9" s="65" t="s">
        <v>104</v>
      </c>
      <c r="C9" s="65" t="s">
        <v>105</v>
      </c>
      <c r="D9" s="65" t="s">
        <v>108</v>
      </c>
      <c r="E9" s="35"/>
      <c r="F9" s="28">
        <f>SUM(G9:H9)</f>
        <v>81525.92</v>
      </c>
      <c r="G9" s="104">
        <v>81525.92</v>
      </c>
      <c r="H9" s="104"/>
      <c r="I9" s="104"/>
      <c r="J9" s="16"/>
    </row>
    <row r="10" spans="1:10" s="4" customFormat="1" ht="30" customHeight="1">
      <c r="A10" s="25" t="s">
        <v>71</v>
      </c>
      <c r="B10" s="65" t="s">
        <v>109</v>
      </c>
      <c r="C10" s="65" t="s">
        <v>110</v>
      </c>
      <c r="D10" s="65" t="s">
        <v>111</v>
      </c>
      <c r="E10" s="35"/>
      <c r="F10" s="28">
        <f>SUM(G10:H10)</f>
        <v>4846642.22</v>
      </c>
      <c r="G10" s="104">
        <v>4155578.48</v>
      </c>
      <c r="H10" s="104">
        <v>691063.74</v>
      </c>
      <c r="I10" s="104"/>
      <c r="J10" s="16"/>
    </row>
    <row r="11" spans="1:10" s="4" customFormat="1" ht="30" customHeight="1">
      <c r="A11" s="25" t="s">
        <v>71</v>
      </c>
      <c r="B11" s="65" t="s">
        <v>109</v>
      </c>
      <c r="C11" s="65" t="s">
        <v>110</v>
      </c>
      <c r="D11" s="65" t="s">
        <v>112</v>
      </c>
      <c r="E11" s="35"/>
      <c r="F11" s="28">
        <f>SUM(G11:H11)</f>
        <v>1375840.1</v>
      </c>
      <c r="G11" s="104">
        <v>1208432.46</v>
      </c>
      <c r="H11" s="104">
        <v>167407.64</v>
      </c>
      <c r="I11" s="109"/>
      <c r="J11" s="16"/>
    </row>
    <row r="12" spans="1:10" s="4" customFormat="1" ht="30" customHeight="1">
      <c r="A12" s="25" t="s">
        <v>71</v>
      </c>
      <c r="B12" s="65" t="s">
        <v>113</v>
      </c>
      <c r="C12" s="65" t="s">
        <v>114</v>
      </c>
      <c r="D12" s="65" t="s">
        <v>115</v>
      </c>
      <c r="E12" s="16"/>
      <c r="F12" s="105"/>
      <c r="G12" s="105"/>
      <c r="H12" s="105"/>
      <c r="I12" s="71">
        <v>1183111.05</v>
      </c>
      <c r="J12" s="16"/>
    </row>
    <row r="13" spans="1:10" s="4" customFormat="1" ht="30" customHeight="1">
      <c r="A13" s="25" t="s">
        <v>71</v>
      </c>
      <c r="B13" s="65" t="s">
        <v>113</v>
      </c>
      <c r="C13" s="65" t="s">
        <v>114</v>
      </c>
      <c r="D13" s="65" t="s">
        <v>115</v>
      </c>
      <c r="E13" s="16"/>
      <c r="F13" s="105"/>
      <c r="G13" s="105"/>
      <c r="H13" s="105"/>
      <c r="I13" s="71">
        <v>20000</v>
      </c>
      <c r="J13" s="16"/>
    </row>
    <row r="14" spans="1:10" s="4" customFormat="1" ht="30" customHeight="1">
      <c r="A14" s="25" t="s">
        <v>71</v>
      </c>
      <c r="B14" s="65" t="s">
        <v>113</v>
      </c>
      <c r="C14" s="65" t="s">
        <v>114</v>
      </c>
      <c r="D14" s="65" t="s">
        <v>115</v>
      </c>
      <c r="E14" s="16"/>
      <c r="F14" s="105"/>
      <c r="G14" s="105"/>
      <c r="H14" s="105"/>
      <c r="I14" s="71">
        <v>6000</v>
      </c>
      <c r="J14" s="16"/>
    </row>
    <row r="15" spans="1:10" s="4" customFormat="1" ht="30" customHeight="1">
      <c r="A15" s="25" t="s">
        <v>71</v>
      </c>
      <c r="B15" s="65" t="s">
        <v>113</v>
      </c>
      <c r="C15" s="65" t="s">
        <v>114</v>
      </c>
      <c r="D15" s="65" t="s">
        <v>115</v>
      </c>
      <c r="E15" s="16"/>
      <c r="F15" s="105"/>
      <c r="G15" s="105"/>
      <c r="H15" s="105"/>
      <c r="I15" s="71">
        <v>10136</v>
      </c>
      <c r="J15" s="16"/>
    </row>
    <row r="16" spans="1:10" s="4" customFormat="1" ht="30" customHeight="1">
      <c r="A16" s="25" t="s">
        <v>71</v>
      </c>
      <c r="B16" s="65" t="s">
        <v>113</v>
      </c>
      <c r="C16" s="65" t="s">
        <v>114</v>
      </c>
      <c r="D16" s="65" t="s">
        <v>115</v>
      </c>
      <c r="E16" s="16"/>
      <c r="F16" s="105"/>
      <c r="G16" s="105"/>
      <c r="H16" s="105"/>
      <c r="I16" s="71">
        <v>164400</v>
      </c>
      <c r="J16" s="16"/>
    </row>
    <row r="17" spans="1:10" s="4" customFormat="1" ht="30" customHeight="1">
      <c r="A17" s="25" t="s">
        <v>71</v>
      </c>
      <c r="B17" s="65" t="s">
        <v>113</v>
      </c>
      <c r="C17" s="65" t="s">
        <v>114</v>
      </c>
      <c r="D17" s="65" t="s">
        <v>115</v>
      </c>
      <c r="E17" s="16"/>
      <c r="F17" s="105"/>
      <c r="G17" s="105"/>
      <c r="H17" s="105"/>
      <c r="I17" s="110">
        <v>1000000</v>
      </c>
      <c r="J17" s="16"/>
    </row>
    <row r="18" spans="1:10" s="4" customFormat="1" ht="30" customHeight="1">
      <c r="A18" s="25" t="s">
        <v>71</v>
      </c>
      <c r="B18" s="65" t="s">
        <v>113</v>
      </c>
      <c r="C18" s="65" t="s">
        <v>114</v>
      </c>
      <c r="D18" s="65" t="s">
        <v>116</v>
      </c>
      <c r="E18" s="16"/>
      <c r="F18" s="105"/>
      <c r="G18" s="105"/>
      <c r="H18" s="105"/>
      <c r="I18" s="71">
        <v>411360</v>
      </c>
      <c r="J18" s="16"/>
    </row>
    <row r="19" spans="1:10" s="4" customFormat="1" ht="30" customHeight="1">
      <c r="A19" s="25" t="s">
        <v>71</v>
      </c>
      <c r="B19" s="65" t="s">
        <v>117</v>
      </c>
      <c r="C19" s="65" t="s">
        <v>118</v>
      </c>
      <c r="D19" s="65" t="s">
        <v>119</v>
      </c>
      <c r="E19" s="16"/>
      <c r="F19" s="105"/>
      <c r="G19" s="105"/>
      <c r="H19" s="105"/>
      <c r="I19" s="71">
        <f>1106125.43+90000+250000</f>
        <v>1446125.43</v>
      </c>
      <c r="J19" s="16"/>
    </row>
    <row r="20" spans="1:10" s="4" customFormat="1" ht="30" customHeight="1">
      <c r="A20" s="25" t="s">
        <v>71</v>
      </c>
      <c r="B20" s="65" t="s">
        <v>117</v>
      </c>
      <c r="C20" s="65" t="s">
        <v>120</v>
      </c>
      <c r="D20" s="65" t="s">
        <v>121</v>
      </c>
      <c r="E20" s="16"/>
      <c r="F20" s="105"/>
      <c r="G20" s="105"/>
      <c r="H20" s="105"/>
      <c r="I20" s="71">
        <v>20000</v>
      </c>
      <c r="J20" s="16"/>
    </row>
    <row r="21" spans="1:10" s="4" customFormat="1" ht="30" customHeight="1">
      <c r="A21" s="25" t="s">
        <v>71</v>
      </c>
      <c r="B21" s="65" t="s">
        <v>117</v>
      </c>
      <c r="C21" s="65" t="s">
        <v>120</v>
      </c>
      <c r="D21" s="65" t="s">
        <v>121</v>
      </c>
      <c r="E21" s="16"/>
      <c r="F21" s="105"/>
      <c r="G21" s="105"/>
      <c r="H21" s="105"/>
      <c r="I21" s="71">
        <v>20000</v>
      </c>
      <c r="J21" s="16"/>
    </row>
    <row r="22" spans="1:10" s="4" customFormat="1" ht="30" customHeight="1">
      <c r="A22" s="25" t="s">
        <v>71</v>
      </c>
      <c r="B22" s="65" t="s">
        <v>122</v>
      </c>
      <c r="C22" s="65" t="s">
        <v>123</v>
      </c>
      <c r="D22" s="65" t="s">
        <v>124</v>
      </c>
      <c r="E22" s="16"/>
      <c r="F22" s="105"/>
      <c r="G22" s="105"/>
      <c r="H22" s="105"/>
      <c r="I22" s="110">
        <v>1200000</v>
      </c>
      <c r="J22" s="16"/>
    </row>
    <row r="23" spans="1:10" s="4" customFormat="1" ht="30" customHeight="1">
      <c r="A23" s="25" t="s">
        <v>71</v>
      </c>
      <c r="B23" s="65" t="s">
        <v>122</v>
      </c>
      <c r="C23" s="65" t="s">
        <v>123</v>
      </c>
      <c r="D23" s="65" t="s">
        <v>124</v>
      </c>
      <c r="E23" s="16"/>
      <c r="F23" s="105"/>
      <c r="G23" s="105"/>
      <c r="H23" s="105"/>
      <c r="I23" s="110">
        <v>200000</v>
      </c>
      <c r="J23" s="16"/>
    </row>
    <row r="24" spans="1:10" s="4" customFormat="1" ht="30" customHeight="1">
      <c r="A24" s="25" t="s">
        <v>71</v>
      </c>
      <c r="B24" s="65" t="s">
        <v>109</v>
      </c>
      <c r="C24" s="65" t="s">
        <v>125</v>
      </c>
      <c r="D24" s="65" t="s">
        <v>126</v>
      </c>
      <c r="E24" s="16"/>
      <c r="F24" s="105"/>
      <c r="G24" s="105"/>
      <c r="H24" s="105"/>
      <c r="I24" s="71">
        <f>19.6*10000</f>
        <v>196000</v>
      </c>
      <c r="J24" s="16"/>
    </row>
    <row r="25" spans="1:10" s="4" customFormat="1" ht="30" customHeight="1">
      <c r="A25" s="25" t="s">
        <v>71</v>
      </c>
      <c r="B25" s="65" t="s">
        <v>109</v>
      </c>
      <c r="C25" s="65" t="s">
        <v>110</v>
      </c>
      <c r="D25" s="65" t="s">
        <v>112</v>
      </c>
      <c r="E25" s="16"/>
      <c r="F25" s="105"/>
      <c r="G25" s="105"/>
      <c r="H25" s="105"/>
      <c r="I25" s="71">
        <f>49.84*10000</f>
        <v>498400.00000000006</v>
      </c>
      <c r="J25" s="16"/>
    </row>
    <row r="26" spans="1:10" s="4" customFormat="1" ht="30" customHeight="1">
      <c r="A26" s="25" t="s">
        <v>71</v>
      </c>
      <c r="B26" s="65" t="s">
        <v>127</v>
      </c>
      <c r="C26" s="65" t="s">
        <v>128</v>
      </c>
      <c r="D26" s="65" t="s">
        <v>129</v>
      </c>
      <c r="E26" s="16"/>
      <c r="F26" s="105"/>
      <c r="G26" s="105"/>
      <c r="H26" s="105"/>
      <c r="I26" s="71">
        <f>170000+80000+30000+70400+88800+710000+135000</f>
        <v>1284200</v>
      </c>
      <c r="J26" s="16"/>
    </row>
    <row r="27" spans="1:10" s="4" customFormat="1" ht="30" customHeight="1">
      <c r="A27" s="25" t="s">
        <v>71</v>
      </c>
      <c r="B27" s="65" t="s">
        <v>130</v>
      </c>
      <c r="C27" s="65" t="s">
        <v>131</v>
      </c>
      <c r="D27" s="65" t="s">
        <v>132</v>
      </c>
      <c r="E27" s="16"/>
      <c r="F27" s="105"/>
      <c r="G27" s="105"/>
      <c r="H27" s="105"/>
      <c r="I27" s="110">
        <v>1124080.12</v>
      </c>
      <c r="J27" s="16"/>
    </row>
    <row r="28" spans="1:10" s="4" customFormat="1" ht="30" customHeight="1">
      <c r="A28" s="25" t="s">
        <v>71</v>
      </c>
      <c r="B28" s="65" t="s">
        <v>133</v>
      </c>
      <c r="C28" s="65" t="s">
        <v>134</v>
      </c>
      <c r="D28" s="65" t="s">
        <v>135</v>
      </c>
      <c r="E28" s="16"/>
      <c r="F28" s="105"/>
      <c r="G28" s="105"/>
      <c r="H28" s="106"/>
      <c r="I28" s="75">
        <f>411027053.06-55.05</f>
        <v>411026998.01</v>
      </c>
      <c r="J28" s="16"/>
    </row>
    <row r="29" spans="1:10" s="4" customFormat="1" ht="30" customHeight="1">
      <c r="A29" s="25" t="s">
        <v>71</v>
      </c>
      <c r="B29" s="65" t="s">
        <v>133</v>
      </c>
      <c r="C29" s="65" t="s">
        <v>134</v>
      </c>
      <c r="D29" s="65" t="s">
        <v>135</v>
      </c>
      <c r="E29" s="16"/>
      <c r="F29" s="105"/>
      <c r="G29" s="107"/>
      <c r="H29" s="108"/>
      <c r="I29" s="71">
        <v>30000000</v>
      </c>
      <c r="J29" s="41"/>
    </row>
    <row r="30" spans="1:10" s="4" customFormat="1" ht="30" customHeight="1">
      <c r="A30" s="25" t="s">
        <v>71</v>
      </c>
      <c r="B30" s="65" t="s">
        <v>133</v>
      </c>
      <c r="C30" s="65" t="s">
        <v>134</v>
      </c>
      <c r="D30" s="65" t="s">
        <v>135</v>
      </c>
      <c r="E30" s="16"/>
      <c r="F30" s="105"/>
      <c r="G30" s="107"/>
      <c r="H30" s="108"/>
      <c r="I30" s="71">
        <f>5396456</f>
        <v>5396456</v>
      </c>
      <c r="J30" s="41"/>
    </row>
  </sheetData>
  <sheetProtection formatCells="0" formatColumns="0" formatRows="0" insertColumns="0" insertRows="0" insertHyperlinks="0" deleteColumns="0" deleteRows="0" sort="0" autoFilter="0" pivotTables="0"/>
  <mergeCells count="10">
    <mergeCell ref="A1:J1"/>
    <mergeCell ref="A2:J2"/>
    <mergeCell ref="A3:J3"/>
    <mergeCell ref="B4:D4"/>
    <mergeCell ref="F4:H4"/>
    <mergeCell ref="I4:J4"/>
    <mergeCell ref="A4:A5"/>
    <mergeCell ref="E4:E5"/>
  </mergeCells>
  <printOptions horizontalCentered="1"/>
  <pageMargins left="0" right="0" top="0" bottom="0" header="0.5118110236220472" footer="0.5118110236220472"/>
  <pageSetup fitToHeight="1" fitToWidth="1" horizontalDpi="300" verticalDpi="300" orientation="landscape" paperSize="9" scale="68"/>
</worksheet>
</file>

<file path=xl/worksheets/sheet7.xml><?xml version="1.0" encoding="utf-8"?>
<worksheet xmlns="http://schemas.openxmlformats.org/spreadsheetml/2006/main" xmlns:r="http://schemas.openxmlformats.org/officeDocument/2006/relationships">
  <sheetPr>
    <pageSetUpPr fitToPage="1"/>
  </sheetPr>
  <dimension ref="A1:DI108"/>
  <sheetViews>
    <sheetView showGridLines="0" workbookViewId="0" topLeftCell="A1">
      <selection activeCell="B5" sqref="B1:D16384"/>
    </sheetView>
  </sheetViews>
  <sheetFormatPr defaultColWidth="9.140625" defaultRowHeight="12.75" customHeight="1"/>
  <cols>
    <col min="1" max="1" width="35.421875" style="85" customWidth="1"/>
    <col min="2" max="2" width="15.7109375" style="85" bestFit="1" customWidth="1"/>
    <col min="3" max="3" width="19.421875" style="85" bestFit="1" customWidth="1"/>
    <col min="4" max="4" width="22.28125" style="85" bestFit="1" customWidth="1"/>
    <col min="5" max="5" width="18.00390625" style="85" customWidth="1"/>
    <col min="6" max="9" width="14.28125" style="86" customWidth="1"/>
    <col min="10" max="10" width="9.140625" style="86" hidden="1" customWidth="1"/>
    <col min="11" max="17" width="14.28125" style="86" customWidth="1"/>
    <col min="18" max="18" width="14.28125" style="86" hidden="1" customWidth="1"/>
    <col min="19" max="19" width="13.00390625" style="86" bestFit="1" customWidth="1"/>
    <col min="20" max="21" width="14.28125" style="86" customWidth="1"/>
    <col min="22" max="24" width="9.140625" style="86" hidden="1" customWidth="1"/>
    <col min="25" max="26" width="14.28125" style="86" hidden="1" customWidth="1"/>
    <col min="27" max="27" width="9.140625" style="86" hidden="1" customWidth="1"/>
    <col min="28" max="28" width="11.8515625" style="86" bestFit="1" customWidth="1"/>
    <col min="29" max="34" width="9.140625" style="86" hidden="1" customWidth="1"/>
    <col min="35" max="35" width="14.28125" style="86" customWidth="1"/>
    <col min="36" max="39" width="9.140625" style="86" hidden="1" customWidth="1"/>
    <col min="40" max="40" width="11.8515625" style="86" bestFit="1" customWidth="1"/>
    <col min="41" max="41" width="9.140625" style="86" hidden="1" customWidth="1"/>
    <col min="42" max="43" width="14.28125" style="86" customWidth="1"/>
    <col min="44" max="44" width="9.140625" style="86" hidden="1" customWidth="1"/>
    <col min="45" max="45" width="14.28125" style="86" customWidth="1"/>
    <col min="46" max="46" width="9.140625" style="86" hidden="1" customWidth="1"/>
    <col min="47" max="48" width="14.28125" style="86" customWidth="1"/>
    <col min="49" max="49" width="14.28125" style="86" hidden="1" customWidth="1"/>
    <col min="50" max="50" width="14.28125" style="86" customWidth="1"/>
    <col min="51" max="54" width="9.140625" style="86" hidden="1" customWidth="1"/>
    <col min="55" max="55" width="14.28125" style="86" hidden="1" customWidth="1"/>
    <col min="56" max="56" width="9.140625" style="86" hidden="1" customWidth="1"/>
    <col min="57" max="57" width="14.28125" style="86" customWidth="1"/>
    <col min="58" max="59" width="9.140625" style="86" hidden="1" customWidth="1"/>
    <col min="60" max="60" width="9.140625" style="86" customWidth="1"/>
    <col min="61" max="95" width="9.140625" style="86" hidden="1" customWidth="1"/>
    <col min="96" max="96" width="12.28125" style="86" hidden="1" customWidth="1"/>
    <col min="97" max="97" width="14.421875" style="86" hidden="1" customWidth="1"/>
    <col min="98" max="98" width="13.57421875" style="86" hidden="1" customWidth="1"/>
    <col min="99" max="113" width="9.140625" style="86" hidden="1" customWidth="1"/>
    <col min="114" max="114" width="9.140625" style="85" hidden="1" customWidth="1"/>
    <col min="115" max="115" width="8.7109375" style="87" hidden="1" customWidth="1"/>
    <col min="116" max="16384" width="9.140625" style="87" customWidth="1"/>
  </cols>
  <sheetData>
    <row r="1" spans="1:113" s="85" customFormat="1" ht="32.25" customHeight="1">
      <c r="A1" s="161" t="s">
        <v>162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row>
    <row r="2" spans="1:113" s="85" customFormat="1" ht="32.25" customHeight="1">
      <c r="A2" s="162" t="s">
        <v>163</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row>
    <row r="3" spans="1:113" s="85" customFormat="1" ht="32.25" customHeight="1">
      <c r="A3" s="163" t="s">
        <v>2</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row>
    <row r="4" spans="1:113" s="85" customFormat="1" ht="56.25" customHeight="1">
      <c r="A4" s="164" t="s">
        <v>52</v>
      </c>
      <c r="B4" s="164" t="s">
        <v>157</v>
      </c>
      <c r="C4" s="164"/>
      <c r="D4" s="164"/>
      <c r="E4" s="164" t="s">
        <v>53</v>
      </c>
      <c r="F4" s="165" t="s">
        <v>164</v>
      </c>
      <c r="G4" s="165"/>
      <c r="H4" s="165"/>
      <c r="I4" s="165"/>
      <c r="J4" s="165"/>
      <c r="K4" s="165"/>
      <c r="L4" s="165"/>
      <c r="M4" s="165"/>
      <c r="N4" s="165"/>
      <c r="O4" s="165"/>
      <c r="P4" s="165"/>
      <c r="Q4" s="165"/>
      <c r="R4" s="165"/>
      <c r="S4" s="165"/>
      <c r="T4" s="165" t="s">
        <v>165</v>
      </c>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t="s">
        <v>166</v>
      </c>
      <c r="AW4" s="165"/>
      <c r="AX4" s="165"/>
      <c r="AY4" s="165"/>
      <c r="AZ4" s="165"/>
      <c r="BA4" s="165"/>
      <c r="BB4" s="165"/>
      <c r="BC4" s="165"/>
      <c r="BD4" s="165"/>
      <c r="BE4" s="165"/>
      <c r="BF4" s="165"/>
      <c r="BG4" s="165"/>
      <c r="BH4" s="165"/>
      <c r="BI4" s="165" t="s">
        <v>167</v>
      </c>
      <c r="BJ4" s="165"/>
      <c r="BK4" s="165"/>
      <c r="BL4" s="165"/>
      <c r="BM4" s="165"/>
      <c r="BN4" s="165" t="s">
        <v>168</v>
      </c>
      <c r="BO4" s="165"/>
      <c r="BP4" s="165"/>
      <c r="BQ4" s="165"/>
      <c r="BR4" s="165"/>
      <c r="BS4" s="165"/>
      <c r="BT4" s="165"/>
      <c r="BU4" s="165"/>
      <c r="BV4" s="165"/>
      <c r="BW4" s="165"/>
      <c r="BX4" s="165"/>
      <c r="BY4" s="165"/>
      <c r="BZ4" s="165"/>
      <c r="CA4" s="165" t="s">
        <v>169</v>
      </c>
      <c r="CB4" s="165"/>
      <c r="CC4" s="165"/>
      <c r="CD4" s="165"/>
      <c r="CE4" s="165"/>
      <c r="CF4" s="165"/>
      <c r="CG4" s="165"/>
      <c r="CH4" s="165"/>
      <c r="CI4" s="165"/>
      <c r="CJ4" s="165"/>
      <c r="CK4" s="165"/>
      <c r="CL4" s="165"/>
      <c r="CM4" s="165"/>
      <c r="CN4" s="165"/>
      <c r="CO4" s="165"/>
      <c r="CP4" s="165"/>
      <c r="CQ4" s="165"/>
      <c r="CR4" s="165" t="s">
        <v>170</v>
      </c>
      <c r="CS4" s="165"/>
      <c r="CT4" s="165"/>
      <c r="CU4" s="165" t="s">
        <v>171</v>
      </c>
      <c r="CV4" s="165"/>
      <c r="CW4" s="165"/>
      <c r="CX4" s="165"/>
      <c r="CY4" s="165"/>
      <c r="CZ4" s="165"/>
      <c r="DA4" s="166" t="s">
        <v>172</v>
      </c>
      <c r="DB4" s="167"/>
      <c r="DC4" s="167"/>
      <c r="DD4" s="168"/>
      <c r="DE4" s="165" t="s">
        <v>81</v>
      </c>
      <c r="DF4" s="165"/>
      <c r="DG4" s="165"/>
      <c r="DH4" s="165"/>
      <c r="DI4" s="165"/>
    </row>
    <row r="5" spans="1:113" s="85" customFormat="1" ht="56.25" customHeight="1">
      <c r="A5" s="169" t="s">
        <v>52</v>
      </c>
      <c r="B5" s="88" t="s">
        <v>89</v>
      </c>
      <c r="C5" s="88" t="s">
        <v>90</v>
      </c>
      <c r="D5" s="88" t="s">
        <v>91</v>
      </c>
      <c r="E5" s="169" t="s">
        <v>53</v>
      </c>
      <c r="F5" s="89" t="s">
        <v>158</v>
      </c>
      <c r="G5" s="89" t="s">
        <v>173</v>
      </c>
      <c r="H5" s="89" t="s">
        <v>174</v>
      </c>
      <c r="I5" s="89" t="s">
        <v>175</v>
      </c>
      <c r="J5" s="89" t="s">
        <v>176</v>
      </c>
      <c r="K5" s="89" t="s">
        <v>177</v>
      </c>
      <c r="L5" s="89" t="s">
        <v>178</v>
      </c>
      <c r="M5" s="89" t="s">
        <v>179</v>
      </c>
      <c r="N5" s="89" t="s">
        <v>180</v>
      </c>
      <c r="O5" s="89" t="s">
        <v>181</v>
      </c>
      <c r="P5" s="89" t="s">
        <v>182</v>
      </c>
      <c r="Q5" s="89" t="s">
        <v>183</v>
      </c>
      <c r="R5" s="89" t="s">
        <v>184</v>
      </c>
      <c r="S5" s="89" t="s">
        <v>185</v>
      </c>
      <c r="T5" s="89" t="s">
        <v>158</v>
      </c>
      <c r="U5" s="89" t="s">
        <v>186</v>
      </c>
      <c r="V5" s="89" t="s">
        <v>187</v>
      </c>
      <c r="W5" s="89" t="s">
        <v>188</v>
      </c>
      <c r="X5" s="89" t="s">
        <v>189</v>
      </c>
      <c r="Y5" s="89" t="s">
        <v>190</v>
      </c>
      <c r="Z5" s="89" t="s">
        <v>191</v>
      </c>
      <c r="AA5" s="89" t="s">
        <v>192</v>
      </c>
      <c r="AB5" s="89" t="s">
        <v>193</v>
      </c>
      <c r="AC5" s="89" t="s">
        <v>194</v>
      </c>
      <c r="AD5" s="89" t="s">
        <v>195</v>
      </c>
      <c r="AE5" s="89" t="s">
        <v>196</v>
      </c>
      <c r="AF5" s="89" t="s">
        <v>197</v>
      </c>
      <c r="AG5" s="89" t="s">
        <v>198</v>
      </c>
      <c r="AH5" s="89" t="s">
        <v>199</v>
      </c>
      <c r="AI5" s="89" t="s">
        <v>200</v>
      </c>
      <c r="AJ5" s="89" t="s">
        <v>201</v>
      </c>
      <c r="AK5" s="89" t="s">
        <v>202</v>
      </c>
      <c r="AL5" s="89" t="s">
        <v>203</v>
      </c>
      <c r="AM5" s="89" t="s">
        <v>204</v>
      </c>
      <c r="AN5" s="89" t="s">
        <v>205</v>
      </c>
      <c r="AO5" s="89" t="s">
        <v>206</v>
      </c>
      <c r="AP5" s="89" t="s">
        <v>207</v>
      </c>
      <c r="AQ5" s="89" t="s">
        <v>208</v>
      </c>
      <c r="AR5" s="89" t="s">
        <v>209</v>
      </c>
      <c r="AS5" s="89" t="s">
        <v>210</v>
      </c>
      <c r="AT5" s="89" t="s">
        <v>211</v>
      </c>
      <c r="AU5" s="89" t="s">
        <v>212</v>
      </c>
      <c r="AV5" s="89" t="s">
        <v>158</v>
      </c>
      <c r="AW5" s="89" t="s">
        <v>213</v>
      </c>
      <c r="AX5" s="89" t="s">
        <v>214</v>
      </c>
      <c r="AY5" s="89" t="s">
        <v>215</v>
      </c>
      <c r="AZ5" s="89" t="s">
        <v>216</v>
      </c>
      <c r="BA5" s="89" t="s">
        <v>217</v>
      </c>
      <c r="BB5" s="89" t="s">
        <v>218</v>
      </c>
      <c r="BC5" s="89" t="s">
        <v>219</v>
      </c>
      <c r="BD5" s="89" t="s">
        <v>220</v>
      </c>
      <c r="BE5" s="89" t="s">
        <v>221</v>
      </c>
      <c r="BF5" s="89" t="s">
        <v>222</v>
      </c>
      <c r="BG5" s="89" t="s">
        <v>223</v>
      </c>
      <c r="BH5" s="89" t="s">
        <v>224</v>
      </c>
      <c r="BI5" s="89" t="s">
        <v>158</v>
      </c>
      <c r="BJ5" s="89" t="s">
        <v>225</v>
      </c>
      <c r="BK5" s="89" t="s">
        <v>226</v>
      </c>
      <c r="BL5" s="89" t="s">
        <v>227</v>
      </c>
      <c r="BM5" s="89" t="s">
        <v>228</v>
      </c>
      <c r="BN5" s="89" t="s">
        <v>158</v>
      </c>
      <c r="BO5" s="89" t="s">
        <v>229</v>
      </c>
      <c r="BP5" s="89" t="s">
        <v>230</v>
      </c>
      <c r="BQ5" s="89" t="s">
        <v>231</v>
      </c>
      <c r="BR5" s="89" t="s">
        <v>232</v>
      </c>
      <c r="BS5" s="89" t="s">
        <v>233</v>
      </c>
      <c r="BT5" s="89" t="s">
        <v>234</v>
      </c>
      <c r="BU5" s="89" t="s">
        <v>235</v>
      </c>
      <c r="BV5" s="89" t="s">
        <v>236</v>
      </c>
      <c r="BW5" s="89" t="s">
        <v>237</v>
      </c>
      <c r="BX5" s="89" t="s">
        <v>238</v>
      </c>
      <c r="BY5" s="89" t="s">
        <v>239</v>
      </c>
      <c r="BZ5" s="89" t="s">
        <v>240</v>
      </c>
      <c r="CA5" s="89" t="s">
        <v>158</v>
      </c>
      <c r="CB5" s="89" t="s">
        <v>229</v>
      </c>
      <c r="CC5" s="89" t="s">
        <v>230</v>
      </c>
      <c r="CD5" s="89" t="s">
        <v>231</v>
      </c>
      <c r="CE5" s="89" t="s">
        <v>232</v>
      </c>
      <c r="CF5" s="89" t="s">
        <v>233</v>
      </c>
      <c r="CG5" s="89" t="s">
        <v>234</v>
      </c>
      <c r="CH5" s="89" t="s">
        <v>235</v>
      </c>
      <c r="CI5" s="89" t="s">
        <v>241</v>
      </c>
      <c r="CJ5" s="89" t="s">
        <v>242</v>
      </c>
      <c r="CK5" s="89" t="s">
        <v>243</v>
      </c>
      <c r="CL5" s="89" t="s">
        <v>244</v>
      </c>
      <c r="CM5" s="89" t="s">
        <v>236</v>
      </c>
      <c r="CN5" s="89" t="s">
        <v>237</v>
      </c>
      <c r="CO5" s="89" t="s">
        <v>238</v>
      </c>
      <c r="CP5" s="89" t="s">
        <v>239</v>
      </c>
      <c r="CQ5" s="89" t="s">
        <v>245</v>
      </c>
      <c r="CR5" s="89" t="s">
        <v>158</v>
      </c>
      <c r="CS5" s="89" t="s">
        <v>246</v>
      </c>
      <c r="CT5" s="89" t="s">
        <v>247</v>
      </c>
      <c r="CU5" s="89" t="s">
        <v>158</v>
      </c>
      <c r="CV5" s="89" t="s">
        <v>246</v>
      </c>
      <c r="CW5" s="89" t="s">
        <v>248</v>
      </c>
      <c r="CX5" s="89" t="s">
        <v>249</v>
      </c>
      <c r="CY5" s="89" t="s">
        <v>250</v>
      </c>
      <c r="CZ5" s="89" t="s">
        <v>247</v>
      </c>
      <c r="DA5" s="89" t="s">
        <v>158</v>
      </c>
      <c r="DB5" s="89" t="s">
        <v>251</v>
      </c>
      <c r="DC5" s="89" t="s">
        <v>252</v>
      </c>
      <c r="DD5" s="89" t="s">
        <v>253</v>
      </c>
      <c r="DE5" s="89" t="s">
        <v>158</v>
      </c>
      <c r="DF5" s="89" t="s">
        <v>254</v>
      </c>
      <c r="DG5" s="89" t="s">
        <v>255</v>
      </c>
      <c r="DH5" s="89" t="s">
        <v>256</v>
      </c>
      <c r="DI5" s="89" t="s">
        <v>81</v>
      </c>
    </row>
    <row r="6" spans="1:113" s="85" customFormat="1" ht="35.25" customHeight="1">
      <c r="A6" s="90" t="s">
        <v>257</v>
      </c>
      <c r="B6" s="91"/>
      <c r="C6" s="91"/>
      <c r="D6" s="91"/>
      <c r="E6" s="92">
        <f>SUM(E7:E11)</f>
        <v>6555400.440000001</v>
      </c>
      <c r="F6" s="93">
        <f>SUM(F7:F11)</f>
        <v>5692774.66</v>
      </c>
      <c r="G6" s="93">
        <f aca="true" t="shared" si="0" ref="G6:BH6">SUM(G7:G11)</f>
        <v>999768</v>
      </c>
      <c r="H6" s="93">
        <f t="shared" si="0"/>
        <v>1171737.2000000002</v>
      </c>
      <c r="I6" s="93">
        <f t="shared" si="0"/>
        <v>65732</v>
      </c>
      <c r="J6" s="93">
        <f t="shared" si="0"/>
        <v>0</v>
      </c>
      <c r="K6" s="93">
        <f t="shared" si="0"/>
        <v>276600</v>
      </c>
      <c r="L6" s="93">
        <f t="shared" si="0"/>
        <v>383072.64</v>
      </c>
      <c r="M6" s="93">
        <f t="shared" si="0"/>
        <v>191536.32</v>
      </c>
      <c r="N6" s="93">
        <f t="shared" si="0"/>
        <v>251392.2</v>
      </c>
      <c r="O6" s="93">
        <f t="shared" si="0"/>
        <v>81525.92</v>
      </c>
      <c r="P6" s="93">
        <f t="shared" si="0"/>
        <v>7689.12</v>
      </c>
      <c r="Q6" s="28">
        <f t="shared" si="0"/>
        <v>1598964</v>
      </c>
      <c r="R6" s="28">
        <f t="shared" si="0"/>
        <v>0</v>
      </c>
      <c r="S6" s="28">
        <f t="shared" si="0"/>
        <v>664757.26</v>
      </c>
      <c r="T6" s="93">
        <f t="shared" si="0"/>
        <v>858471.38</v>
      </c>
      <c r="U6" s="28">
        <f t="shared" si="0"/>
        <v>520000</v>
      </c>
      <c r="V6" s="28">
        <f t="shared" si="0"/>
        <v>0</v>
      </c>
      <c r="W6" s="28">
        <f t="shared" si="0"/>
        <v>0</v>
      </c>
      <c r="X6" s="28">
        <f t="shared" si="0"/>
        <v>0</v>
      </c>
      <c r="Y6" s="28">
        <f t="shared" si="0"/>
        <v>0</v>
      </c>
      <c r="Z6" s="28">
        <f t="shared" si="0"/>
        <v>0</v>
      </c>
      <c r="AA6" s="28">
        <f t="shared" si="0"/>
        <v>0</v>
      </c>
      <c r="AB6" s="28">
        <f t="shared" si="0"/>
        <v>14193.9</v>
      </c>
      <c r="AC6" s="93">
        <f t="shared" si="0"/>
        <v>0</v>
      </c>
      <c r="AD6" s="93">
        <f t="shared" si="0"/>
        <v>0</v>
      </c>
      <c r="AE6" s="93">
        <f t="shared" si="0"/>
        <v>0</v>
      </c>
      <c r="AF6" s="93">
        <f t="shared" si="0"/>
        <v>0</v>
      </c>
      <c r="AG6" s="93">
        <f t="shared" si="0"/>
        <v>0</v>
      </c>
      <c r="AH6" s="93">
        <f t="shared" si="0"/>
        <v>0</v>
      </c>
      <c r="AI6" s="28">
        <f t="shared" si="0"/>
        <v>14996.52</v>
      </c>
      <c r="AJ6" s="28">
        <f t="shared" si="0"/>
        <v>0</v>
      </c>
      <c r="AK6" s="28">
        <f t="shared" si="0"/>
        <v>0</v>
      </c>
      <c r="AL6" s="28">
        <f t="shared" si="0"/>
        <v>0</v>
      </c>
      <c r="AM6" s="28">
        <f t="shared" si="0"/>
        <v>0</v>
      </c>
      <c r="AN6" s="28">
        <f t="shared" si="0"/>
        <v>45600</v>
      </c>
      <c r="AO6" s="28">
        <f t="shared" si="0"/>
        <v>0</v>
      </c>
      <c r="AP6" s="28">
        <f t="shared" si="0"/>
        <v>53230.96</v>
      </c>
      <c r="AQ6" s="28">
        <f t="shared" si="0"/>
        <v>40500</v>
      </c>
      <c r="AR6" s="93">
        <f t="shared" si="0"/>
        <v>0</v>
      </c>
      <c r="AS6" s="28">
        <f t="shared" si="0"/>
        <v>169800</v>
      </c>
      <c r="AT6" s="93">
        <f t="shared" si="0"/>
        <v>0</v>
      </c>
      <c r="AU6" s="93">
        <f t="shared" si="0"/>
        <v>150</v>
      </c>
      <c r="AV6" s="93">
        <f t="shared" si="0"/>
        <v>4154.4</v>
      </c>
      <c r="AW6" s="93">
        <f t="shared" si="0"/>
        <v>0</v>
      </c>
      <c r="AX6" s="93">
        <f t="shared" si="0"/>
        <v>4034.4</v>
      </c>
      <c r="AY6" s="93">
        <f t="shared" si="0"/>
        <v>0</v>
      </c>
      <c r="AZ6" s="93">
        <f t="shared" si="0"/>
        <v>0</v>
      </c>
      <c r="BA6" s="93">
        <f t="shared" si="0"/>
        <v>0</v>
      </c>
      <c r="BB6" s="93">
        <f t="shared" si="0"/>
        <v>0</v>
      </c>
      <c r="BC6" s="93">
        <f t="shared" si="0"/>
        <v>0</v>
      </c>
      <c r="BD6" s="93">
        <f t="shared" si="0"/>
        <v>0</v>
      </c>
      <c r="BE6" s="93">
        <f t="shared" si="0"/>
        <v>120</v>
      </c>
      <c r="BF6" s="93">
        <f t="shared" si="0"/>
        <v>0</v>
      </c>
      <c r="BG6" s="93">
        <f t="shared" si="0"/>
        <v>0</v>
      </c>
      <c r="BH6" s="93">
        <f t="shared" si="0"/>
        <v>0</v>
      </c>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row>
    <row r="7" spans="1:113" s="85" customFormat="1" ht="27" customHeight="1">
      <c r="A7" s="47" t="s">
        <v>71</v>
      </c>
      <c r="B7" s="26" t="s">
        <v>104</v>
      </c>
      <c r="C7" s="26" t="s">
        <v>105</v>
      </c>
      <c r="D7" s="26" t="s">
        <v>106</v>
      </c>
      <c r="E7" s="28">
        <f>F7+T7+AV7</f>
        <v>190486.2</v>
      </c>
      <c r="F7" s="28">
        <f>SUM(G7:S7)</f>
        <v>190486.2</v>
      </c>
      <c r="G7" s="94"/>
      <c r="H7" s="94"/>
      <c r="I7" s="94"/>
      <c r="J7" s="94"/>
      <c r="K7" s="94"/>
      <c r="L7" s="94"/>
      <c r="M7" s="94"/>
      <c r="N7" s="99">
        <v>190486.2</v>
      </c>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row>
    <row r="8" spans="1:113" s="85" customFormat="1" ht="27" customHeight="1">
      <c r="A8" s="47" t="s">
        <v>71</v>
      </c>
      <c r="B8" s="26" t="s">
        <v>104</v>
      </c>
      <c r="C8" s="26" t="s">
        <v>105</v>
      </c>
      <c r="D8" s="26" t="s">
        <v>107</v>
      </c>
      <c r="E8" s="28">
        <f>F8+T8+AV8</f>
        <v>60906</v>
      </c>
      <c r="F8" s="28">
        <f>SUM(G8:S8)</f>
        <v>60906</v>
      </c>
      <c r="G8" s="95"/>
      <c r="H8" s="95"/>
      <c r="I8" s="95"/>
      <c r="J8" s="95"/>
      <c r="K8" s="95"/>
      <c r="L8" s="95"/>
      <c r="M8" s="95"/>
      <c r="N8" s="99">
        <v>60906</v>
      </c>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row>
    <row r="9" spans="1:113" ht="27" customHeight="1">
      <c r="A9" s="47" t="s">
        <v>71</v>
      </c>
      <c r="B9" s="26" t="s">
        <v>104</v>
      </c>
      <c r="C9" s="26" t="s">
        <v>105</v>
      </c>
      <c r="D9" s="26" t="s">
        <v>108</v>
      </c>
      <c r="E9" s="28">
        <f>F9+T9+AV9</f>
        <v>81525.92</v>
      </c>
      <c r="F9" s="28">
        <f>SUM(G9:S9)</f>
        <v>81525.92</v>
      </c>
      <c r="G9" s="95"/>
      <c r="H9" s="95"/>
      <c r="I9" s="95"/>
      <c r="J9" s="95"/>
      <c r="K9" s="95"/>
      <c r="L9" s="95"/>
      <c r="M9" s="95"/>
      <c r="N9" s="95"/>
      <c r="O9" s="99">
        <v>81525.92</v>
      </c>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row>
    <row r="10" spans="1:113" ht="27" customHeight="1">
      <c r="A10" s="47" t="s">
        <v>71</v>
      </c>
      <c r="B10" s="26" t="s">
        <v>109</v>
      </c>
      <c r="C10" s="26" t="s">
        <v>110</v>
      </c>
      <c r="D10" s="26" t="s">
        <v>111</v>
      </c>
      <c r="E10" s="28">
        <f>F10+T10+AV10</f>
        <v>4846642.220000001</v>
      </c>
      <c r="F10" s="28">
        <f>SUM(G10:S10)</f>
        <v>4151424.08</v>
      </c>
      <c r="G10" s="28">
        <v>788784</v>
      </c>
      <c r="H10" s="28">
        <v>1143601.6</v>
      </c>
      <c r="I10" s="28">
        <v>65732</v>
      </c>
      <c r="J10" s="93"/>
      <c r="K10" s="93"/>
      <c r="L10" s="28">
        <v>290263.68</v>
      </c>
      <c r="M10" s="28">
        <v>145131.84</v>
      </c>
      <c r="N10" s="93"/>
      <c r="O10" s="93"/>
      <c r="P10" s="28">
        <v>3628.56</v>
      </c>
      <c r="Q10" s="28">
        <v>1277268</v>
      </c>
      <c r="R10" s="93"/>
      <c r="S10" s="28">
        <v>437014.4</v>
      </c>
      <c r="T10" s="28">
        <f>SUM(U10:AU10)</f>
        <v>691063.74</v>
      </c>
      <c r="U10" s="28">
        <v>380000</v>
      </c>
      <c r="V10" s="93"/>
      <c r="W10" s="93"/>
      <c r="X10" s="93"/>
      <c r="Y10" s="93"/>
      <c r="Z10" s="93"/>
      <c r="AA10" s="93"/>
      <c r="AB10" s="28">
        <v>14193.9</v>
      </c>
      <c r="AC10" s="93"/>
      <c r="AD10" s="93"/>
      <c r="AE10" s="93"/>
      <c r="AF10" s="93"/>
      <c r="AG10" s="93"/>
      <c r="AH10" s="93"/>
      <c r="AI10" s="28">
        <v>11831.76</v>
      </c>
      <c r="AJ10" s="93"/>
      <c r="AK10" s="93"/>
      <c r="AL10" s="93"/>
      <c r="AM10" s="93"/>
      <c r="AN10" s="28">
        <v>45600</v>
      </c>
      <c r="AO10" s="93"/>
      <c r="AP10" s="28">
        <v>39488.08</v>
      </c>
      <c r="AQ10" s="28">
        <v>30000</v>
      </c>
      <c r="AR10" s="93"/>
      <c r="AS10" s="28">
        <v>169800</v>
      </c>
      <c r="AT10" s="93"/>
      <c r="AU10" s="28">
        <v>150</v>
      </c>
      <c r="AV10" s="28">
        <f>SUM(AX10:BE10)</f>
        <v>4154.4</v>
      </c>
      <c r="AW10" s="93"/>
      <c r="AX10" s="28">
        <v>4034.4</v>
      </c>
      <c r="AY10" s="93"/>
      <c r="AZ10" s="93"/>
      <c r="BA10" s="93"/>
      <c r="BB10" s="93"/>
      <c r="BC10" s="93"/>
      <c r="BD10" s="93"/>
      <c r="BE10" s="93">
        <v>120</v>
      </c>
      <c r="BF10" s="93"/>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row>
    <row r="11" spans="1:113" ht="27" customHeight="1">
      <c r="A11" s="47" t="s">
        <v>71</v>
      </c>
      <c r="B11" s="26" t="s">
        <v>109</v>
      </c>
      <c r="C11" s="26" t="s">
        <v>110</v>
      </c>
      <c r="D11" s="26" t="s">
        <v>112</v>
      </c>
      <c r="E11" s="28">
        <f>F11+T11+AV11</f>
        <v>1375840.1</v>
      </c>
      <c r="F11" s="28">
        <f>SUM(G11:S11)</f>
        <v>1208432.46</v>
      </c>
      <c r="G11" s="28">
        <v>210984</v>
      </c>
      <c r="H11" s="28">
        <v>28135.6</v>
      </c>
      <c r="I11" s="93"/>
      <c r="J11" s="93"/>
      <c r="K11" s="28">
        <v>276600</v>
      </c>
      <c r="L11" s="28">
        <v>92808.96</v>
      </c>
      <c r="M11" s="28">
        <v>46404.48</v>
      </c>
      <c r="N11" s="93"/>
      <c r="O11" s="93"/>
      <c r="P11" s="28">
        <v>4060.56</v>
      </c>
      <c r="Q11" s="28">
        <v>321696</v>
      </c>
      <c r="R11" s="93"/>
      <c r="S11" s="28">
        <v>227742.86</v>
      </c>
      <c r="T11" s="28">
        <f>SUM(U11:AU11)</f>
        <v>167407.64</v>
      </c>
      <c r="U11" s="28">
        <v>140000</v>
      </c>
      <c r="V11" s="93"/>
      <c r="W11" s="93"/>
      <c r="X11" s="93"/>
      <c r="Y11" s="93"/>
      <c r="Z11" s="93"/>
      <c r="AA11" s="93"/>
      <c r="AB11" s="93"/>
      <c r="AC11" s="93"/>
      <c r="AD11" s="93"/>
      <c r="AE11" s="93"/>
      <c r="AF11" s="93"/>
      <c r="AG11" s="93"/>
      <c r="AH11" s="93"/>
      <c r="AI11" s="28">
        <v>3164.76</v>
      </c>
      <c r="AJ11" s="93"/>
      <c r="AK11" s="93"/>
      <c r="AL11" s="93"/>
      <c r="AM11" s="93"/>
      <c r="AN11" s="93"/>
      <c r="AO11" s="93"/>
      <c r="AP11" s="28">
        <v>13742.88</v>
      </c>
      <c r="AQ11" s="28">
        <v>10500</v>
      </c>
      <c r="AR11" s="93"/>
      <c r="AS11" s="93"/>
      <c r="AT11" s="93"/>
      <c r="AU11" s="93"/>
      <c r="AV11" s="93"/>
      <c r="AW11" s="93"/>
      <c r="AX11" s="93"/>
      <c r="AY11" s="93"/>
      <c r="AZ11" s="93"/>
      <c r="BA11" s="93"/>
      <c r="BB11" s="93"/>
      <c r="BC11" s="93"/>
      <c r="BD11" s="93"/>
      <c r="BE11" s="93"/>
      <c r="BF11" s="93"/>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row>
    <row r="12" spans="1:113" ht="12.75" customHeight="1">
      <c r="A12" s="96"/>
      <c r="B12" s="96"/>
      <c r="C12" s="96"/>
      <c r="D12" s="96"/>
      <c r="E12" s="96"/>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row>
    <row r="13" spans="1:113" ht="12.75" customHeight="1">
      <c r="A13" s="96"/>
      <c r="B13" s="96"/>
      <c r="C13" s="96"/>
      <c r="D13" s="96"/>
      <c r="E13" s="96"/>
      <c r="F13" s="98"/>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row>
    <row r="14" spans="1:113" ht="12.75" customHeight="1">
      <c r="A14" s="96"/>
      <c r="B14" s="96"/>
      <c r="C14" s="96"/>
      <c r="D14" s="96"/>
      <c r="E14" s="96"/>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row>
    <row r="15" spans="1:113" ht="12.75" customHeight="1">
      <c r="A15" s="96"/>
      <c r="B15" s="96"/>
      <c r="C15" s="96"/>
      <c r="D15" s="96"/>
      <c r="E15" s="96"/>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row>
    <row r="16" spans="1:113" ht="12.75" customHeight="1">
      <c r="A16" s="96"/>
      <c r="B16" s="96"/>
      <c r="C16" s="96"/>
      <c r="D16" s="96"/>
      <c r="E16" s="96"/>
      <c r="F16" s="97"/>
      <c r="G16" s="97"/>
      <c r="H16" s="97"/>
      <c r="I16" s="97"/>
      <c r="J16" s="97"/>
      <c r="K16" s="97"/>
      <c r="L16" s="97"/>
      <c r="M16" s="97"/>
      <c r="N16" s="97"/>
      <c r="O16" s="97"/>
      <c r="P16" s="97"/>
      <c r="Q16" s="97"/>
      <c r="R16" s="97"/>
      <c r="S16" s="100"/>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row>
    <row r="17" spans="1:113" ht="12.75" customHeight="1">
      <c r="A17" s="96"/>
      <c r="B17" s="96"/>
      <c r="C17" s="96"/>
      <c r="D17" s="96"/>
      <c r="E17" s="96"/>
      <c r="F17" s="97"/>
      <c r="G17" s="97"/>
      <c r="H17" s="97"/>
      <c r="I17" s="97"/>
      <c r="J17" s="97"/>
      <c r="K17" s="97"/>
      <c r="L17" s="97"/>
      <c r="M17" s="97"/>
      <c r="N17" s="97"/>
      <c r="O17" s="97"/>
      <c r="P17" s="97"/>
      <c r="Q17" s="100"/>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row>
    <row r="18" spans="1:113" ht="12.75" customHeight="1">
      <c r="A18" s="96"/>
      <c r="B18" s="96"/>
      <c r="C18" s="96"/>
      <c r="D18" s="96"/>
      <c r="E18" s="96"/>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row>
    <row r="19" spans="1:113" ht="12.75" customHeight="1">
      <c r="A19" s="96"/>
      <c r="B19" s="96"/>
      <c r="C19" s="96"/>
      <c r="D19" s="96"/>
      <c r="E19" s="96"/>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row>
    <row r="20" spans="1:113" ht="12.75" customHeight="1">
      <c r="A20" s="96"/>
      <c r="B20" s="96"/>
      <c r="C20" s="96"/>
      <c r="D20" s="96"/>
      <c r="E20" s="96"/>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row>
    <row r="21" spans="1:113" ht="12.75" customHeight="1">
      <c r="A21" s="96"/>
      <c r="B21" s="96"/>
      <c r="C21" s="96"/>
      <c r="D21" s="96"/>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row>
    <row r="22" spans="1:113" ht="12.75" customHeight="1">
      <c r="A22" s="96"/>
      <c r="B22" s="96"/>
      <c r="C22" s="96"/>
      <c r="D22" s="96"/>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row>
    <row r="23" spans="1:113" ht="12.75" customHeight="1">
      <c r="A23" s="96"/>
      <c r="B23" s="96"/>
      <c r="C23" s="96"/>
      <c r="D23" s="96"/>
      <c r="E23" s="96"/>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row>
    <row r="24" spans="1:113" ht="12.75" customHeight="1">
      <c r="A24" s="96"/>
      <c r="B24" s="96"/>
      <c r="C24" s="96"/>
      <c r="D24" s="96"/>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row>
    <row r="25" spans="1:113" ht="12.75" customHeight="1">
      <c r="A25" s="96"/>
      <c r="B25" s="96"/>
      <c r="C25" s="96"/>
      <c r="D25" s="96"/>
      <c r="E25" s="96"/>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row>
    <row r="26" spans="1:113" ht="12.75" customHeight="1">
      <c r="A26" s="96"/>
      <c r="B26" s="96"/>
      <c r="C26" s="96"/>
      <c r="D26" s="96"/>
      <c r="E26" s="96"/>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row>
    <row r="27" spans="1:113" ht="12.75" customHeight="1">
      <c r="A27" s="96"/>
      <c r="B27" s="96"/>
      <c r="C27" s="96"/>
      <c r="D27" s="96"/>
      <c r="E27" s="96"/>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row>
    <row r="28" spans="1:113" ht="12.75" customHeight="1">
      <c r="A28" s="96"/>
      <c r="B28" s="96"/>
      <c r="C28" s="96"/>
      <c r="D28" s="96"/>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row>
    <row r="29" spans="1:113" ht="12.75" customHeight="1">
      <c r="A29" s="96"/>
      <c r="B29" s="96"/>
      <c r="C29" s="96"/>
      <c r="D29" s="96"/>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row>
    <row r="30" spans="1:113" ht="12.75" customHeight="1">
      <c r="A30" s="96"/>
      <c r="B30" s="96"/>
      <c r="C30" s="96"/>
      <c r="D30" s="96"/>
      <c r="E30" s="96"/>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row>
    <row r="31" spans="1:113" ht="12.75" customHeight="1">
      <c r="A31" s="96"/>
      <c r="B31" s="96"/>
      <c r="C31" s="96"/>
      <c r="D31" s="96"/>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row>
    <row r="32" spans="1:113" ht="12.75" customHeight="1">
      <c r="A32" s="96"/>
      <c r="B32" s="96"/>
      <c r="C32" s="96"/>
      <c r="D32" s="96"/>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row>
    <row r="33" spans="1:113" ht="12.75" customHeight="1">
      <c r="A33" s="96"/>
      <c r="B33" s="96"/>
      <c r="C33" s="96"/>
      <c r="D33" s="96"/>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row>
    <row r="34" spans="1:113" ht="12.75" customHeight="1">
      <c r="A34" s="96"/>
      <c r="B34" s="96"/>
      <c r="C34" s="96"/>
      <c r="D34" s="96"/>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row>
    <row r="35" spans="1:113" ht="12.75" customHeight="1">
      <c r="A35" s="96"/>
      <c r="B35" s="96"/>
      <c r="C35" s="96"/>
      <c r="D35" s="96"/>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row>
    <row r="36" spans="1:113" ht="12.75" customHeight="1">
      <c r="A36" s="96"/>
      <c r="B36" s="96"/>
      <c r="C36" s="96"/>
      <c r="D36" s="96"/>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row>
    <row r="37" spans="1:113" ht="12.75" customHeight="1">
      <c r="A37" s="96"/>
      <c r="B37" s="96"/>
      <c r="C37" s="96"/>
      <c r="D37" s="96"/>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row>
    <row r="38" spans="1:113" ht="12.75" customHeight="1">
      <c r="A38" s="96"/>
      <c r="B38" s="96"/>
      <c r="C38" s="96"/>
      <c r="D38" s="96"/>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row>
    <row r="39" spans="1:113" ht="12.75" customHeight="1">
      <c r="A39" s="96"/>
      <c r="B39" s="96"/>
      <c r="C39" s="96"/>
      <c r="D39" s="96"/>
      <c r="E39" s="96"/>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row>
    <row r="40" spans="1:113" ht="12.75" customHeight="1">
      <c r="A40" s="96"/>
      <c r="B40" s="96"/>
      <c r="C40" s="96"/>
      <c r="D40" s="96"/>
      <c r="E40" s="96"/>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row>
    <row r="41" spans="1:113" ht="12.75" customHeight="1">
      <c r="A41" s="96"/>
      <c r="B41" s="96"/>
      <c r="C41" s="96"/>
      <c r="D41" s="96"/>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row>
    <row r="42" spans="1:113" ht="12.75" customHeight="1">
      <c r="A42" s="96"/>
      <c r="B42" s="96"/>
      <c r="C42" s="96"/>
      <c r="D42" s="96"/>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row>
    <row r="43" spans="1:113" ht="12.75" customHeight="1">
      <c r="A43" s="96"/>
      <c r="B43" s="96"/>
      <c r="C43" s="96"/>
      <c r="D43" s="96"/>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row>
    <row r="44" spans="1:113" ht="12.75" customHeight="1">
      <c r="A44" s="96"/>
      <c r="B44" s="96"/>
      <c r="C44" s="96"/>
      <c r="D44" s="96"/>
      <c r="E44" s="96"/>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row>
    <row r="45" spans="1:113" ht="12.75" customHeight="1">
      <c r="A45" s="96"/>
      <c r="B45" s="96"/>
      <c r="C45" s="96"/>
      <c r="D45" s="96"/>
      <c r="E45" s="96"/>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row>
    <row r="46" spans="1:113" ht="12.75" customHeight="1">
      <c r="A46" s="96"/>
      <c r="B46" s="96"/>
      <c r="C46" s="96"/>
      <c r="D46" s="96"/>
      <c r="E46" s="96"/>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row>
    <row r="47" spans="1:113" ht="12.75" customHeight="1">
      <c r="A47" s="96"/>
      <c r="B47" s="96"/>
      <c r="C47" s="96"/>
      <c r="D47" s="96"/>
      <c r="E47" s="96"/>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row>
    <row r="48" spans="1:113" ht="12.75" customHeight="1">
      <c r="A48" s="96"/>
      <c r="B48" s="96"/>
      <c r="C48" s="96"/>
      <c r="D48" s="96"/>
      <c r="E48" s="96"/>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row>
    <row r="49" spans="1:113" ht="12.75" customHeight="1">
      <c r="A49" s="96"/>
      <c r="B49" s="96"/>
      <c r="C49" s="96"/>
      <c r="D49" s="96"/>
      <c r="E49" s="96"/>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row>
    <row r="50" spans="1:113" ht="12.75" customHeight="1">
      <c r="A50" s="96"/>
      <c r="B50" s="96"/>
      <c r="C50" s="96"/>
      <c r="D50" s="96"/>
      <c r="E50" s="96"/>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row>
    <row r="51" spans="1:113" ht="12.75" customHeight="1">
      <c r="A51" s="96"/>
      <c r="B51" s="96"/>
      <c r="C51" s="96"/>
      <c r="D51" s="96"/>
      <c r="E51" s="96"/>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row>
    <row r="52" spans="1:113" ht="12.75" customHeight="1">
      <c r="A52" s="96"/>
      <c r="B52" s="96"/>
      <c r="C52" s="96"/>
      <c r="D52" s="96"/>
      <c r="E52" s="96"/>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row>
    <row r="53" spans="1:113" ht="12.75" customHeight="1">
      <c r="A53" s="96"/>
      <c r="B53" s="96"/>
      <c r="C53" s="96"/>
      <c r="D53" s="96"/>
      <c r="E53" s="96"/>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row>
    <row r="54" spans="1:113" ht="12.75" customHeight="1">
      <c r="A54" s="96"/>
      <c r="B54" s="96"/>
      <c r="C54" s="96"/>
      <c r="D54" s="96"/>
      <c r="E54" s="96"/>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row>
    <row r="55" spans="1:113" ht="12.75" customHeight="1">
      <c r="A55" s="96"/>
      <c r="B55" s="96"/>
      <c r="C55" s="96"/>
      <c r="D55" s="96"/>
      <c r="E55" s="96"/>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row>
    <row r="56" spans="1:113" ht="12.75" customHeight="1">
      <c r="A56" s="96"/>
      <c r="B56" s="96"/>
      <c r="C56" s="96"/>
      <c r="D56" s="96"/>
      <c r="E56" s="96"/>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row>
    <row r="57" spans="1:113" ht="12.75" customHeight="1">
      <c r="A57" s="96"/>
      <c r="B57" s="96"/>
      <c r="C57" s="96"/>
      <c r="D57" s="96"/>
      <c r="E57" s="96"/>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row>
    <row r="58" spans="1:113" ht="12.75" customHeight="1">
      <c r="A58" s="96"/>
      <c r="B58" s="96"/>
      <c r="C58" s="96"/>
      <c r="D58" s="96"/>
      <c r="E58" s="96"/>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row>
    <row r="59" spans="1:113" ht="12.75" customHeight="1">
      <c r="A59" s="96"/>
      <c r="B59" s="96"/>
      <c r="C59" s="96"/>
      <c r="D59" s="96"/>
      <c r="E59" s="96"/>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row>
    <row r="60" spans="1:113" ht="12.75" customHeight="1">
      <c r="A60" s="96"/>
      <c r="B60" s="96"/>
      <c r="C60" s="96"/>
      <c r="D60" s="96"/>
      <c r="E60" s="96"/>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row>
    <row r="61" spans="1:113" ht="12.75" customHeight="1">
      <c r="A61" s="96"/>
      <c r="B61" s="96"/>
      <c r="C61" s="96"/>
      <c r="D61" s="96"/>
      <c r="E61" s="96"/>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row>
    <row r="62" spans="1:113" ht="12.75" customHeight="1">
      <c r="A62" s="96"/>
      <c r="B62" s="96"/>
      <c r="C62" s="96"/>
      <c r="D62" s="96"/>
      <c r="E62" s="96"/>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row>
    <row r="63" spans="1:113" ht="12.75" customHeight="1">
      <c r="A63" s="96"/>
      <c r="B63" s="96"/>
      <c r="C63" s="96"/>
      <c r="D63" s="96"/>
      <c r="E63" s="96"/>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row>
    <row r="64" spans="1:113" ht="12.75" customHeight="1">
      <c r="A64" s="96"/>
      <c r="B64" s="96"/>
      <c r="C64" s="96"/>
      <c r="D64" s="96"/>
      <c r="E64" s="96"/>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row>
    <row r="65" spans="1:113" ht="12.75" customHeight="1">
      <c r="A65" s="96"/>
      <c r="B65" s="96"/>
      <c r="C65" s="96"/>
      <c r="D65" s="96"/>
      <c r="E65" s="96"/>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row>
    <row r="66" spans="1:113" ht="12.75" customHeight="1">
      <c r="A66" s="96"/>
      <c r="B66" s="96"/>
      <c r="C66" s="96"/>
      <c r="D66" s="96"/>
      <c r="E66" s="96"/>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row>
    <row r="67" spans="1:113" ht="12.75" customHeight="1">
      <c r="A67" s="96"/>
      <c r="B67" s="96"/>
      <c r="C67" s="96"/>
      <c r="D67" s="96"/>
      <c r="E67" s="96"/>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row>
    <row r="68" spans="1:113" ht="12.75" customHeight="1">
      <c r="A68" s="96"/>
      <c r="B68" s="96"/>
      <c r="C68" s="96"/>
      <c r="D68" s="96"/>
      <c r="E68" s="96"/>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row>
    <row r="69" spans="1:113" ht="12.75" customHeight="1">
      <c r="A69" s="96"/>
      <c r="B69" s="96"/>
      <c r="C69" s="96"/>
      <c r="D69" s="96"/>
      <c r="E69" s="96"/>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row>
    <row r="70" spans="1:113" ht="12.75" customHeight="1">
      <c r="A70" s="96"/>
      <c r="B70" s="96"/>
      <c r="C70" s="96"/>
      <c r="D70" s="96"/>
      <c r="E70" s="96"/>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row>
    <row r="71" spans="1:113" ht="12.75" customHeight="1">
      <c r="A71" s="96"/>
      <c r="B71" s="96"/>
      <c r="C71" s="96"/>
      <c r="D71" s="96"/>
      <c r="E71" s="96"/>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row>
    <row r="72" spans="1:113" ht="12.75" customHeight="1">
      <c r="A72" s="96"/>
      <c r="B72" s="96"/>
      <c r="C72" s="96"/>
      <c r="D72" s="96"/>
      <c r="E72" s="96"/>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row>
    <row r="73" spans="1:113" ht="12.75" customHeight="1">
      <c r="A73" s="96"/>
      <c r="B73" s="96"/>
      <c r="C73" s="96"/>
      <c r="D73" s="96"/>
      <c r="E73" s="96"/>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row>
    <row r="74" spans="1:113" ht="12.75" customHeight="1">
      <c r="A74" s="96"/>
      <c r="B74" s="96"/>
      <c r="C74" s="96"/>
      <c r="D74" s="96"/>
      <c r="E74" s="96"/>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row>
    <row r="75" spans="1:113" ht="12.75" customHeight="1">
      <c r="A75" s="96"/>
      <c r="B75" s="96"/>
      <c r="C75" s="96"/>
      <c r="D75" s="96"/>
      <c r="E75" s="96"/>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row>
    <row r="76" spans="1:113" ht="12.75" customHeight="1">
      <c r="A76" s="96"/>
      <c r="B76" s="96"/>
      <c r="C76" s="96"/>
      <c r="D76" s="96"/>
      <c r="E76" s="96"/>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row>
    <row r="77" spans="1:113" ht="12.75" customHeight="1">
      <c r="A77" s="96"/>
      <c r="B77" s="96"/>
      <c r="C77" s="96"/>
      <c r="D77" s="96"/>
      <c r="E77" s="96"/>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row>
    <row r="78" spans="1:113" ht="12.75" customHeight="1">
      <c r="A78" s="96"/>
      <c r="B78" s="96"/>
      <c r="C78" s="96"/>
      <c r="D78" s="96"/>
      <c r="E78" s="96"/>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row>
    <row r="79" spans="1:113" ht="12.75" customHeight="1">
      <c r="A79" s="96"/>
      <c r="B79" s="96"/>
      <c r="C79" s="96"/>
      <c r="D79" s="96"/>
      <c r="E79" s="96"/>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row>
    <row r="80" spans="1:113" ht="12.75" customHeight="1">
      <c r="A80" s="96"/>
      <c r="B80" s="96"/>
      <c r="C80" s="96"/>
      <c r="D80" s="96"/>
      <c r="E80" s="96"/>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row>
    <row r="81" spans="1:113" ht="12.75" customHeight="1">
      <c r="A81" s="96"/>
      <c r="B81" s="96"/>
      <c r="C81" s="96"/>
      <c r="D81" s="96"/>
      <c r="E81" s="96"/>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row>
    <row r="82" spans="1:113" ht="12.75" customHeight="1">
      <c r="A82" s="96"/>
      <c r="B82" s="96"/>
      <c r="C82" s="96"/>
      <c r="D82" s="96"/>
      <c r="E82" s="96"/>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row>
    <row r="83" spans="1:113" ht="12.75" customHeight="1">
      <c r="A83" s="96"/>
      <c r="B83" s="96"/>
      <c r="C83" s="96"/>
      <c r="D83" s="96"/>
      <c r="E83" s="96"/>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row>
    <row r="84" spans="1:113" ht="12.75" customHeight="1">
      <c r="A84" s="96"/>
      <c r="B84" s="96"/>
      <c r="C84" s="96"/>
      <c r="D84" s="96"/>
      <c r="E84" s="96"/>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row>
    <row r="85" spans="1:113" ht="12.75" customHeight="1">
      <c r="A85" s="96"/>
      <c r="B85" s="96"/>
      <c r="C85" s="96"/>
      <c r="D85" s="96"/>
      <c r="E85" s="96"/>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row>
    <row r="86" spans="1:113" ht="12.75" customHeight="1">
      <c r="A86" s="96"/>
      <c r="B86" s="96"/>
      <c r="C86" s="96"/>
      <c r="D86" s="96"/>
      <c r="E86" s="96"/>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row>
    <row r="87" spans="1:113" ht="12.75" customHeight="1">
      <c r="A87" s="96"/>
      <c r="B87" s="96"/>
      <c r="C87" s="96"/>
      <c r="D87" s="96"/>
      <c r="E87" s="96"/>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row>
    <row r="88" spans="1:113" ht="12.75" customHeight="1">
      <c r="A88" s="96"/>
      <c r="B88" s="96"/>
      <c r="C88" s="96"/>
      <c r="D88" s="96"/>
      <c r="E88" s="96"/>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row>
    <row r="89" spans="1:113" ht="12.75" customHeight="1">
      <c r="A89" s="96"/>
      <c r="B89" s="96"/>
      <c r="C89" s="96"/>
      <c r="D89" s="96"/>
      <c r="E89" s="96"/>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row>
    <row r="90" spans="1:113" ht="12.75" customHeight="1">
      <c r="A90" s="96"/>
      <c r="B90" s="96"/>
      <c r="C90" s="96"/>
      <c r="D90" s="96"/>
      <c r="E90" s="96"/>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row>
    <row r="91" spans="1:113" ht="12.75" customHeight="1">
      <c r="A91" s="96"/>
      <c r="B91" s="96"/>
      <c r="C91" s="96"/>
      <c r="D91" s="96"/>
      <c r="E91" s="96"/>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row>
    <row r="92" spans="1:113" ht="12.75" customHeight="1">
      <c r="A92" s="96"/>
      <c r="B92" s="96"/>
      <c r="C92" s="96"/>
      <c r="D92" s="96"/>
      <c r="E92" s="96"/>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row>
    <row r="93" spans="1:113" ht="12.75" customHeight="1">
      <c r="A93" s="96"/>
      <c r="B93" s="96"/>
      <c r="C93" s="96"/>
      <c r="D93" s="96"/>
      <c r="E93" s="96"/>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row>
    <row r="94" spans="1:113" ht="12.75" customHeight="1">
      <c r="A94" s="96"/>
      <c r="B94" s="96"/>
      <c r="C94" s="96"/>
      <c r="D94" s="96"/>
      <c r="E94" s="96"/>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row>
    <row r="95" spans="1:113" ht="12.75" customHeight="1">
      <c r="A95" s="96"/>
      <c r="B95" s="96"/>
      <c r="C95" s="96"/>
      <c r="D95" s="96"/>
      <c r="E95" s="96"/>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row>
    <row r="96" spans="1:113" ht="12.75" customHeight="1">
      <c r="A96" s="96"/>
      <c r="B96" s="96"/>
      <c r="C96" s="96"/>
      <c r="D96" s="96"/>
      <c r="E96" s="96"/>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row>
    <row r="97" spans="1:113" ht="12.75" customHeight="1">
      <c r="A97" s="96"/>
      <c r="B97" s="96"/>
      <c r="C97" s="96"/>
      <c r="D97" s="96"/>
      <c r="E97" s="96"/>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row>
    <row r="98" spans="1:113" ht="12.75" customHeight="1">
      <c r="A98" s="96"/>
      <c r="B98" s="96"/>
      <c r="C98" s="96"/>
      <c r="D98" s="96"/>
      <c r="E98" s="96"/>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row>
    <row r="99" spans="1:113" ht="12.75" customHeight="1">
      <c r="A99" s="96"/>
      <c r="B99" s="96"/>
      <c r="C99" s="96"/>
      <c r="D99" s="96"/>
      <c r="E99" s="96"/>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row>
    <row r="100" spans="1:113" ht="12.75" customHeight="1">
      <c r="A100" s="96"/>
      <c r="B100" s="96"/>
      <c r="C100" s="96"/>
      <c r="D100" s="96"/>
      <c r="E100" s="96"/>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row>
    <row r="101" spans="1:113" ht="12.75" customHeight="1">
      <c r="A101" s="96"/>
      <c r="B101" s="96"/>
      <c r="C101" s="96"/>
      <c r="D101" s="96"/>
      <c r="E101" s="96"/>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row>
    <row r="102" spans="1:113" ht="12.75" customHeight="1">
      <c r="A102" s="96"/>
      <c r="B102" s="96"/>
      <c r="C102" s="96"/>
      <c r="D102" s="96"/>
      <c r="E102" s="96"/>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row>
    <row r="103" spans="1:113" ht="12.75" customHeight="1">
      <c r="A103" s="96"/>
      <c r="B103" s="96"/>
      <c r="C103" s="96"/>
      <c r="D103" s="96"/>
      <c r="E103" s="96"/>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row>
    <row r="104" spans="1:113" ht="12.75" customHeight="1">
      <c r="A104" s="96"/>
      <c r="B104" s="96"/>
      <c r="C104" s="96"/>
      <c r="D104" s="96"/>
      <c r="E104" s="96"/>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row>
    <row r="105" spans="1:113" ht="12.75" customHeight="1">
      <c r="A105" s="96"/>
      <c r="B105" s="96"/>
      <c r="C105" s="96"/>
      <c r="D105" s="96"/>
      <c r="E105" s="96"/>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row>
    <row r="106" spans="1:113" ht="12.75" customHeight="1">
      <c r="A106" s="96"/>
      <c r="B106" s="96"/>
      <c r="C106" s="96"/>
      <c r="D106" s="96"/>
      <c r="E106" s="96"/>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row>
    <row r="107" spans="1:113" ht="12.75" customHeight="1">
      <c r="A107" s="96"/>
      <c r="B107" s="96"/>
      <c r="C107" s="96"/>
      <c r="D107" s="96"/>
      <c r="E107" s="96"/>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row>
    <row r="108" spans="1:113" ht="12.75" customHeight="1">
      <c r="A108" s="96"/>
      <c r="B108" s="96"/>
      <c r="C108" s="96"/>
      <c r="D108" s="96"/>
      <c r="E108" s="96"/>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row>
  </sheetData>
  <sheetProtection formatCells="0" formatColumns="0" formatRows="0" insertColumns="0" insertRows="0" insertHyperlinks="0" deleteColumns="0" deleteRows="0" sort="0" autoFilter="0" pivotTables="0"/>
  <mergeCells count="16">
    <mergeCell ref="CR4:CT4"/>
    <mergeCell ref="CU4:CZ4"/>
    <mergeCell ref="DA4:DD4"/>
    <mergeCell ref="DE4:DI4"/>
    <mergeCell ref="A4:A5"/>
    <mergeCell ref="E4:E5"/>
    <mergeCell ref="A1:DI1"/>
    <mergeCell ref="A2:DI2"/>
    <mergeCell ref="A3:DI3"/>
    <mergeCell ref="B4:D4"/>
    <mergeCell ref="F4:S4"/>
    <mergeCell ref="T4:AU4"/>
    <mergeCell ref="AV4:BH4"/>
    <mergeCell ref="BI4:BM4"/>
    <mergeCell ref="BN4:BZ4"/>
    <mergeCell ref="CA4:CQ4"/>
  </mergeCells>
  <printOptions horizontalCentered="1"/>
  <pageMargins left="0" right="0" top="0" bottom="0" header="0.5118110236220472" footer="0.5118110236220472"/>
  <pageSetup fitToHeight="0" fitToWidth="1" horizontalDpi="300" verticalDpi="300" orientation="landscape" paperSize="9" scale="30"/>
</worksheet>
</file>

<file path=xl/worksheets/sheet8.xml><?xml version="1.0" encoding="utf-8"?>
<worksheet xmlns="http://schemas.openxmlformats.org/spreadsheetml/2006/main" xmlns:r="http://schemas.openxmlformats.org/officeDocument/2006/relationships">
  <dimension ref="A1:DJ28"/>
  <sheetViews>
    <sheetView showGridLines="0" workbookViewId="0" topLeftCell="A13">
      <selection activeCell="B13" sqref="B1:D16384"/>
    </sheetView>
  </sheetViews>
  <sheetFormatPr defaultColWidth="8.7109375" defaultRowHeight="12.75" customHeight="1"/>
  <cols>
    <col min="1" max="1" width="34.8515625" style="4" customWidth="1"/>
    <col min="2" max="2" width="15.7109375" style="4" bestFit="1" customWidth="1"/>
    <col min="3" max="3" width="21.57421875" style="4" bestFit="1" customWidth="1"/>
    <col min="4" max="4" width="22.28125" style="4" bestFit="1" customWidth="1"/>
    <col min="5" max="5" width="42.8515625" style="4" customWidth="1"/>
    <col min="6" max="6" width="18.7109375" style="21" bestFit="1" customWidth="1"/>
    <col min="7" max="7" width="18.57421875" style="4" hidden="1" customWidth="1"/>
    <col min="8" max="8" width="12.421875" style="4" hidden="1" customWidth="1"/>
    <col min="9" max="20" width="9.140625" style="4" hidden="1" customWidth="1"/>
    <col min="21" max="21" width="17.57421875" style="4" bestFit="1" customWidth="1"/>
    <col min="22" max="22" width="15.28125" style="22" bestFit="1" customWidth="1"/>
    <col min="23" max="40" width="9.140625" style="4" hidden="1" customWidth="1"/>
    <col min="41" max="41" width="13.421875" style="4" customWidth="1"/>
    <col min="42" max="42" width="15.28125" style="4" bestFit="1" customWidth="1"/>
    <col min="43" max="66" width="9.140625" style="4" hidden="1" customWidth="1"/>
    <col min="67" max="67" width="17.57421875" style="4" bestFit="1" customWidth="1"/>
    <col min="68" max="68" width="9.140625" style="4" hidden="1" customWidth="1"/>
    <col min="69" max="69" width="13.00390625" style="4" hidden="1" customWidth="1"/>
    <col min="70" max="70" width="9.140625" style="4" hidden="1" customWidth="1"/>
    <col min="71" max="71" width="17.57421875" style="4" bestFit="1" customWidth="1"/>
    <col min="72" max="79" width="9.140625" style="4" hidden="1" customWidth="1"/>
    <col min="80" max="80" width="14.28125" style="4" customWidth="1"/>
    <col min="81" max="81" width="9.140625" style="4" hidden="1" customWidth="1"/>
    <col min="82" max="82" width="13.00390625" style="4" bestFit="1" customWidth="1"/>
    <col min="83" max="83" width="9.140625" style="4" hidden="1" customWidth="1"/>
    <col min="84" max="84" width="14.28125" style="4" customWidth="1"/>
    <col min="85" max="96" width="9.140625" style="4" hidden="1" customWidth="1"/>
    <col min="97" max="97" width="13.00390625" style="4" hidden="1" customWidth="1"/>
    <col min="98" max="98" width="9.140625" style="4" hidden="1" customWidth="1"/>
    <col min="99" max="99" width="13.00390625" style="4" hidden="1" customWidth="1"/>
    <col min="100" max="100" width="13.00390625" style="4" bestFit="1" customWidth="1"/>
    <col min="101" max="104" width="9.140625" style="4" hidden="1" customWidth="1"/>
    <col min="105" max="105" width="13.00390625" style="4" bestFit="1" customWidth="1"/>
    <col min="106" max="114" width="9.140625" style="4" hidden="1" customWidth="1"/>
    <col min="115" max="115" width="9.140625" style="4" customWidth="1"/>
  </cols>
  <sheetData>
    <row r="1" spans="1:114" s="4" customFormat="1" ht="15" customHeight="1">
      <c r="A1" s="144" t="s">
        <v>258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row>
    <row r="2" spans="1:114" s="4" customFormat="1" ht="18.75" customHeight="1">
      <c r="A2" s="139" t="s">
        <v>259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row>
    <row r="3" spans="1:114" s="4" customFormat="1" ht="15" customHeight="1">
      <c r="A3" s="147" t="s">
        <v>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row>
    <row r="4" spans="1:114" s="4" customFormat="1" ht="15" customHeight="1">
      <c r="A4" s="142" t="s">
        <v>52</v>
      </c>
      <c r="B4" s="142" t="s">
        <v>157</v>
      </c>
      <c r="C4" s="142"/>
      <c r="D4" s="142"/>
      <c r="E4" s="142" t="s">
        <v>260</v>
      </c>
      <c r="F4" s="170" t="s">
        <v>53</v>
      </c>
      <c r="G4" s="142" t="s">
        <v>164</v>
      </c>
      <c r="H4" s="142"/>
      <c r="I4" s="142"/>
      <c r="J4" s="142"/>
      <c r="K4" s="142"/>
      <c r="L4" s="142"/>
      <c r="M4" s="142"/>
      <c r="N4" s="142"/>
      <c r="O4" s="142"/>
      <c r="P4" s="142"/>
      <c r="Q4" s="142"/>
      <c r="R4" s="142"/>
      <c r="S4" s="142"/>
      <c r="T4" s="142"/>
      <c r="U4" s="142" t="s">
        <v>165</v>
      </c>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t="s">
        <v>166</v>
      </c>
      <c r="AX4" s="142"/>
      <c r="AY4" s="142"/>
      <c r="AZ4" s="142"/>
      <c r="BA4" s="142"/>
      <c r="BB4" s="142"/>
      <c r="BC4" s="142"/>
      <c r="BD4" s="142"/>
      <c r="BE4" s="142"/>
      <c r="BF4" s="142"/>
      <c r="BG4" s="142"/>
      <c r="BH4" s="142"/>
      <c r="BI4" s="142"/>
      <c r="BJ4" s="142" t="s">
        <v>167</v>
      </c>
      <c r="BK4" s="142"/>
      <c r="BL4" s="142"/>
      <c r="BM4" s="142"/>
      <c r="BN4" s="142"/>
      <c r="BO4" s="142" t="s">
        <v>168</v>
      </c>
      <c r="BP4" s="142"/>
      <c r="BQ4" s="142"/>
      <c r="BR4" s="142"/>
      <c r="BS4" s="142"/>
      <c r="BT4" s="142"/>
      <c r="BU4" s="142"/>
      <c r="BV4" s="142"/>
      <c r="BW4" s="142"/>
      <c r="BX4" s="142"/>
      <c r="BY4" s="142"/>
      <c r="BZ4" s="142"/>
      <c r="CA4" s="142"/>
      <c r="CB4" s="142" t="s">
        <v>169</v>
      </c>
      <c r="CC4" s="142"/>
      <c r="CD4" s="142"/>
      <c r="CE4" s="142"/>
      <c r="CF4" s="142"/>
      <c r="CG4" s="142"/>
      <c r="CH4" s="142"/>
      <c r="CI4" s="142"/>
      <c r="CJ4" s="142"/>
      <c r="CK4" s="142"/>
      <c r="CL4" s="142"/>
      <c r="CM4" s="142"/>
      <c r="CN4" s="142"/>
      <c r="CO4" s="142"/>
      <c r="CP4" s="142"/>
      <c r="CQ4" s="142"/>
      <c r="CR4" s="142"/>
      <c r="CS4" s="142" t="s">
        <v>170</v>
      </c>
      <c r="CT4" s="142"/>
      <c r="CU4" s="142"/>
      <c r="CV4" s="142" t="s">
        <v>171</v>
      </c>
      <c r="CW4" s="142"/>
      <c r="CX4" s="142"/>
      <c r="CY4" s="142"/>
      <c r="CZ4" s="142"/>
      <c r="DA4" s="142"/>
      <c r="DB4" s="150" t="s">
        <v>172</v>
      </c>
      <c r="DC4" s="155"/>
      <c r="DD4" s="155"/>
      <c r="DE4" s="154"/>
      <c r="DF4" s="142" t="s">
        <v>81</v>
      </c>
      <c r="DG4" s="142"/>
      <c r="DH4" s="142"/>
      <c r="DI4" s="142"/>
      <c r="DJ4" s="142"/>
    </row>
    <row r="5" spans="1:114" s="4" customFormat="1" ht="48.75" customHeight="1">
      <c r="A5" s="142" t="s">
        <v>52</v>
      </c>
      <c r="B5" s="9" t="s">
        <v>89</v>
      </c>
      <c r="C5" s="9" t="s">
        <v>90</v>
      </c>
      <c r="D5" s="9" t="s">
        <v>91</v>
      </c>
      <c r="E5" s="142" t="s">
        <v>260</v>
      </c>
      <c r="F5" s="170" t="s">
        <v>53</v>
      </c>
      <c r="G5" s="9" t="s">
        <v>158</v>
      </c>
      <c r="H5" s="9" t="s">
        <v>173</v>
      </c>
      <c r="I5" s="9" t="s">
        <v>174</v>
      </c>
      <c r="J5" s="9" t="s">
        <v>175</v>
      </c>
      <c r="K5" s="9" t="s">
        <v>176</v>
      </c>
      <c r="L5" s="9" t="s">
        <v>177</v>
      </c>
      <c r="M5" s="9" t="s">
        <v>178</v>
      </c>
      <c r="N5" s="9" t="s">
        <v>179</v>
      </c>
      <c r="O5" s="9" t="s">
        <v>180</v>
      </c>
      <c r="P5" s="9" t="s">
        <v>181</v>
      </c>
      <c r="Q5" s="9" t="s">
        <v>182</v>
      </c>
      <c r="R5" s="9" t="s">
        <v>183</v>
      </c>
      <c r="S5" s="9" t="s">
        <v>184</v>
      </c>
      <c r="T5" s="9" t="s">
        <v>185</v>
      </c>
      <c r="U5" s="9" t="s">
        <v>158</v>
      </c>
      <c r="V5" s="82" t="s">
        <v>186</v>
      </c>
      <c r="W5" s="9" t="s">
        <v>187</v>
      </c>
      <c r="X5" s="9" t="s">
        <v>188</v>
      </c>
      <c r="Y5" s="9" t="s">
        <v>189</v>
      </c>
      <c r="Z5" s="9" t="s">
        <v>190</v>
      </c>
      <c r="AA5" s="9" t="s">
        <v>191</v>
      </c>
      <c r="AB5" s="9" t="s">
        <v>192</v>
      </c>
      <c r="AC5" s="9" t="s">
        <v>193</v>
      </c>
      <c r="AD5" s="9" t="s">
        <v>194</v>
      </c>
      <c r="AE5" s="9" t="s">
        <v>195</v>
      </c>
      <c r="AF5" s="9" t="s">
        <v>196</v>
      </c>
      <c r="AG5" s="9" t="s">
        <v>197</v>
      </c>
      <c r="AH5" s="9" t="s">
        <v>198</v>
      </c>
      <c r="AI5" s="9" t="s">
        <v>199</v>
      </c>
      <c r="AJ5" s="9" t="s">
        <v>200</v>
      </c>
      <c r="AK5" s="9" t="s">
        <v>201</v>
      </c>
      <c r="AL5" s="9" t="s">
        <v>202</v>
      </c>
      <c r="AM5" s="9" t="s">
        <v>203</v>
      </c>
      <c r="AN5" s="9" t="s">
        <v>204</v>
      </c>
      <c r="AO5" s="9" t="s">
        <v>205</v>
      </c>
      <c r="AP5" s="9" t="s">
        <v>206</v>
      </c>
      <c r="AQ5" s="9" t="s">
        <v>207</v>
      </c>
      <c r="AR5" s="9" t="s">
        <v>208</v>
      </c>
      <c r="AS5" s="9" t="s">
        <v>209</v>
      </c>
      <c r="AT5" s="9" t="s">
        <v>210</v>
      </c>
      <c r="AU5" s="9" t="s">
        <v>211</v>
      </c>
      <c r="AV5" s="9" t="s">
        <v>212</v>
      </c>
      <c r="AW5" s="9" t="s">
        <v>158</v>
      </c>
      <c r="AX5" s="9" t="s">
        <v>213</v>
      </c>
      <c r="AY5" s="9" t="s">
        <v>214</v>
      </c>
      <c r="AZ5" s="9" t="s">
        <v>215</v>
      </c>
      <c r="BA5" s="9" t="s">
        <v>216</v>
      </c>
      <c r="BB5" s="9" t="s">
        <v>217</v>
      </c>
      <c r="BC5" s="9" t="s">
        <v>218</v>
      </c>
      <c r="BD5" s="9" t="s">
        <v>219</v>
      </c>
      <c r="BE5" s="9" t="s">
        <v>220</v>
      </c>
      <c r="BF5" s="9" t="s">
        <v>221</v>
      </c>
      <c r="BG5" s="9" t="s">
        <v>222</v>
      </c>
      <c r="BH5" s="9" t="s">
        <v>223</v>
      </c>
      <c r="BI5" s="9" t="s">
        <v>224</v>
      </c>
      <c r="BJ5" s="9" t="s">
        <v>158</v>
      </c>
      <c r="BK5" s="9" t="s">
        <v>225</v>
      </c>
      <c r="BL5" s="9" t="s">
        <v>226</v>
      </c>
      <c r="BM5" s="9" t="s">
        <v>227</v>
      </c>
      <c r="BN5" s="9" t="s">
        <v>228</v>
      </c>
      <c r="BO5" s="9" t="s">
        <v>158</v>
      </c>
      <c r="BP5" s="9" t="s">
        <v>229</v>
      </c>
      <c r="BQ5" s="9" t="s">
        <v>230</v>
      </c>
      <c r="BR5" s="9" t="s">
        <v>231</v>
      </c>
      <c r="BS5" s="9" t="s">
        <v>232</v>
      </c>
      <c r="BT5" s="9" t="s">
        <v>233</v>
      </c>
      <c r="BU5" s="9" t="s">
        <v>234</v>
      </c>
      <c r="BV5" s="9" t="s">
        <v>235</v>
      </c>
      <c r="BW5" s="9" t="s">
        <v>236</v>
      </c>
      <c r="BX5" s="9" t="s">
        <v>237</v>
      </c>
      <c r="BY5" s="9" t="s">
        <v>238</v>
      </c>
      <c r="BZ5" s="9" t="s">
        <v>239</v>
      </c>
      <c r="CA5" s="9" t="s">
        <v>240</v>
      </c>
      <c r="CB5" s="9" t="s">
        <v>158</v>
      </c>
      <c r="CC5" s="9" t="s">
        <v>229</v>
      </c>
      <c r="CD5" s="9" t="s">
        <v>230</v>
      </c>
      <c r="CE5" s="9" t="s">
        <v>231</v>
      </c>
      <c r="CF5" s="9" t="s">
        <v>232</v>
      </c>
      <c r="CG5" s="9" t="s">
        <v>233</v>
      </c>
      <c r="CH5" s="9" t="s">
        <v>234</v>
      </c>
      <c r="CI5" s="9" t="s">
        <v>235</v>
      </c>
      <c r="CJ5" s="9" t="s">
        <v>241</v>
      </c>
      <c r="CK5" s="9" t="s">
        <v>242</v>
      </c>
      <c r="CL5" s="9" t="s">
        <v>243</v>
      </c>
      <c r="CM5" s="9" t="s">
        <v>244</v>
      </c>
      <c r="CN5" s="9" t="s">
        <v>236</v>
      </c>
      <c r="CO5" s="9" t="s">
        <v>237</v>
      </c>
      <c r="CP5" s="9" t="s">
        <v>238</v>
      </c>
      <c r="CQ5" s="9" t="s">
        <v>239</v>
      </c>
      <c r="CR5" s="9" t="s">
        <v>245</v>
      </c>
      <c r="CS5" s="9" t="s">
        <v>158</v>
      </c>
      <c r="CT5" s="9" t="s">
        <v>246</v>
      </c>
      <c r="CU5" s="9" t="s">
        <v>247</v>
      </c>
      <c r="CV5" s="9" t="s">
        <v>158</v>
      </c>
      <c r="CW5" s="9" t="s">
        <v>246</v>
      </c>
      <c r="CX5" s="9" t="s">
        <v>248</v>
      </c>
      <c r="CY5" s="9" t="s">
        <v>249</v>
      </c>
      <c r="CZ5" s="9" t="s">
        <v>250</v>
      </c>
      <c r="DA5" s="9" t="s">
        <v>247</v>
      </c>
      <c r="DB5" s="9" t="s">
        <v>158</v>
      </c>
      <c r="DC5" s="9" t="s">
        <v>251</v>
      </c>
      <c r="DD5" s="9" t="s">
        <v>252</v>
      </c>
      <c r="DE5" s="9" t="s">
        <v>253</v>
      </c>
      <c r="DF5" s="9" t="s">
        <v>158</v>
      </c>
      <c r="DG5" s="9" t="s">
        <v>254</v>
      </c>
      <c r="DH5" s="9" t="s">
        <v>255</v>
      </c>
      <c r="DI5" s="9" t="s">
        <v>256</v>
      </c>
      <c r="DJ5" s="9" t="s">
        <v>81</v>
      </c>
    </row>
    <row r="6" spans="1:114" s="4" customFormat="1" ht="30" customHeight="1">
      <c r="A6" s="68" t="s">
        <v>53</v>
      </c>
      <c r="B6" s="60" t="s">
        <v>103</v>
      </c>
      <c r="C6" s="60" t="s">
        <v>103</v>
      </c>
      <c r="D6" s="60" t="s">
        <v>103</v>
      </c>
      <c r="E6" s="60" t="s">
        <v>103</v>
      </c>
      <c r="F6" s="69">
        <f>G6+U6+AW6+BJ6+BO6+CB6+CS6+CV6+DB6+DF6</f>
        <v>455207266.61</v>
      </c>
      <c r="G6" s="70">
        <f>SUM(H6:T6)</f>
        <v>0</v>
      </c>
      <c r="H6" s="70">
        <f>SUM(H7:H25)</f>
        <v>0</v>
      </c>
      <c r="I6" s="70">
        <f aca="true" t="shared" si="0" ref="I6:T6">SUM(I7:I25)</f>
        <v>0</v>
      </c>
      <c r="J6" s="70">
        <f t="shared" si="0"/>
        <v>0</v>
      </c>
      <c r="K6" s="70">
        <f t="shared" si="0"/>
        <v>0</v>
      </c>
      <c r="L6" s="70">
        <f t="shared" si="0"/>
        <v>0</v>
      </c>
      <c r="M6" s="70">
        <f t="shared" si="0"/>
        <v>0</v>
      </c>
      <c r="N6" s="70">
        <f t="shared" si="0"/>
        <v>0</v>
      </c>
      <c r="O6" s="70">
        <f t="shared" si="0"/>
        <v>0</v>
      </c>
      <c r="P6" s="70">
        <f t="shared" si="0"/>
        <v>0</v>
      </c>
      <c r="Q6" s="70">
        <f t="shared" si="0"/>
        <v>0</v>
      </c>
      <c r="R6" s="70">
        <f t="shared" si="0"/>
        <v>0</v>
      </c>
      <c r="S6" s="70">
        <f t="shared" si="0"/>
        <v>0</v>
      </c>
      <c r="T6" s="70">
        <f t="shared" si="0"/>
        <v>0</v>
      </c>
      <c r="U6" s="64">
        <f>SUM(V6:AV6)</f>
        <v>8110876.6</v>
      </c>
      <c r="V6" s="83">
        <f>SUM(V7:V25)</f>
        <v>4518236.4799999995</v>
      </c>
      <c r="W6" s="83">
        <f aca="true" t="shared" si="1" ref="W6:AV6">SUM(W7:W25)</f>
        <v>0</v>
      </c>
      <c r="X6" s="83">
        <f t="shared" si="1"/>
        <v>0</v>
      </c>
      <c r="Y6" s="83">
        <f t="shared" si="1"/>
        <v>0</v>
      </c>
      <c r="Z6" s="83">
        <f t="shared" si="1"/>
        <v>0</v>
      </c>
      <c r="AA6" s="83">
        <f t="shared" si="1"/>
        <v>0</v>
      </c>
      <c r="AB6" s="83">
        <f t="shared" si="1"/>
        <v>0</v>
      </c>
      <c r="AC6" s="83">
        <f t="shared" si="1"/>
        <v>0</v>
      </c>
      <c r="AD6" s="83">
        <f t="shared" si="1"/>
        <v>0</v>
      </c>
      <c r="AE6" s="83">
        <f t="shared" si="1"/>
        <v>0</v>
      </c>
      <c r="AF6" s="83">
        <f t="shared" si="1"/>
        <v>0</v>
      </c>
      <c r="AG6" s="83">
        <f t="shared" si="1"/>
        <v>0</v>
      </c>
      <c r="AH6" s="83">
        <f t="shared" si="1"/>
        <v>0</v>
      </c>
      <c r="AI6" s="83">
        <f t="shared" si="1"/>
        <v>0</v>
      </c>
      <c r="AJ6" s="83">
        <f t="shared" si="1"/>
        <v>0</v>
      </c>
      <c r="AK6" s="83">
        <f t="shared" si="1"/>
        <v>0</v>
      </c>
      <c r="AL6" s="83">
        <f t="shared" si="1"/>
        <v>0</v>
      </c>
      <c r="AM6" s="83">
        <f t="shared" si="1"/>
        <v>0</v>
      </c>
      <c r="AN6" s="83">
        <f t="shared" si="1"/>
        <v>0</v>
      </c>
      <c r="AO6" s="83">
        <f t="shared" si="1"/>
        <v>908440.12</v>
      </c>
      <c r="AP6" s="83">
        <f t="shared" si="1"/>
        <v>2684200</v>
      </c>
      <c r="AQ6" s="83">
        <f t="shared" si="1"/>
        <v>0</v>
      </c>
      <c r="AR6" s="83">
        <f t="shared" si="1"/>
        <v>0</v>
      </c>
      <c r="AS6" s="83">
        <f t="shared" si="1"/>
        <v>0</v>
      </c>
      <c r="AT6" s="83">
        <f t="shared" si="1"/>
        <v>0</v>
      </c>
      <c r="AU6" s="83">
        <f t="shared" si="1"/>
        <v>0</v>
      </c>
      <c r="AV6" s="83">
        <f t="shared" si="1"/>
        <v>0</v>
      </c>
      <c r="AW6" s="61"/>
      <c r="AX6" s="61"/>
      <c r="AY6" s="61"/>
      <c r="AZ6" s="61"/>
      <c r="BA6" s="61"/>
      <c r="BB6" s="61"/>
      <c r="BC6" s="61"/>
      <c r="BD6" s="61"/>
      <c r="BE6" s="61"/>
      <c r="BF6" s="61"/>
      <c r="BG6" s="61"/>
      <c r="BH6" s="61"/>
      <c r="BI6" s="61"/>
      <c r="BJ6" s="61"/>
      <c r="BK6" s="61"/>
      <c r="BL6" s="61"/>
      <c r="BM6" s="61"/>
      <c r="BN6" s="61"/>
      <c r="BO6" s="64">
        <f>SUM(BP6:CA6)</f>
        <v>441026998.01</v>
      </c>
      <c r="BP6" s="61"/>
      <c r="BQ6" s="61">
        <f>SUM(BQ7:BQ25)</f>
        <v>0</v>
      </c>
      <c r="BR6" s="61"/>
      <c r="BS6" s="64">
        <f>SUM(BS7:BS25)</f>
        <v>441026998.01</v>
      </c>
      <c r="BT6" s="61"/>
      <c r="BU6" s="61"/>
      <c r="BV6" s="61"/>
      <c r="BW6" s="61"/>
      <c r="BX6" s="61"/>
      <c r="BY6" s="61"/>
      <c r="BZ6" s="61"/>
      <c r="CA6" s="61"/>
      <c r="CB6" s="64">
        <f>SUM(CC6:CR6)</f>
        <v>5570992</v>
      </c>
      <c r="CC6" s="61">
        <f>SUM(CC7:CC25)</f>
        <v>0</v>
      </c>
      <c r="CD6" s="64">
        <f aca="true" t="shared" si="2" ref="CD6:CR6">SUM(CD7:CD25)</f>
        <v>174536</v>
      </c>
      <c r="CE6" s="64">
        <f t="shared" si="2"/>
        <v>0</v>
      </c>
      <c r="CF6" s="64">
        <f t="shared" si="2"/>
        <v>5396456</v>
      </c>
      <c r="CG6" s="61">
        <f t="shared" si="2"/>
        <v>0</v>
      </c>
      <c r="CH6" s="61">
        <f t="shared" si="2"/>
        <v>0</v>
      </c>
      <c r="CI6" s="61">
        <f t="shared" si="2"/>
        <v>0</v>
      </c>
      <c r="CJ6" s="61">
        <f t="shared" si="2"/>
        <v>0</v>
      </c>
      <c r="CK6" s="61">
        <f t="shared" si="2"/>
        <v>0</v>
      </c>
      <c r="CL6" s="61">
        <f t="shared" si="2"/>
        <v>0</v>
      </c>
      <c r="CM6" s="61">
        <f t="shared" si="2"/>
        <v>0</v>
      </c>
      <c r="CN6" s="61">
        <f t="shared" si="2"/>
        <v>0</v>
      </c>
      <c r="CO6" s="61">
        <f t="shared" si="2"/>
        <v>0</v>
      </c>
      <c r="CP6" s="61">
        <f t="shared" si="2"/>
        <v>0</v>
      </c>
      <c r="CQ6" s="61">
        <f t="shared" si="2"/>
        <v>0</v>
      </c>
      <c r="CR6" s="61">
        <f t="shared" si="2"/>
        <v>0</v>
      </c>
      <c r="CS6" s="64">
        <f>SUM(CT6:CU6)</f>
        <v>0</v>
      </c>
      <c r="CT6" s="61">
        <f>SUM(CT7:CT25)</f>
        <v>0</v>
      </c>
      <c r="CU6" s="64">
        <f>SUM(CU7:CU25)</f>
        <v>0</v>
      </c>
      <c r="CV6" s="64">
        <f>SUM(CW6:DA6)</f>
        <v>498400</v>
      </c>
      <c r="CW6" s="61">
        <f>SUM(CW7:CW25)</f>
        <v>0</v>
      </c>
      <c r="CX6" s="61">
        <f>SUM(CX7:CX25)</f>
        <v>0</v>
      </c>
      <c r="CY6" s="61">
        <f>SUM(CY7:CY25)</f>
        <v>0</v>
      </c>
      <c r="CZ6" s="61">
        <f>SUM(CZ7:CZ25)</f>
        <v>0</v>
      </c>
      <c r="DA6" s="64">
        <f>SUM(DA7:DA25)</f>
        <v>498400</v>
      </c>
      <c r="DB6" s="61"/>
      <c r="DC6" s="61"/>
      <c r="DD6" s="61"/>
      <c r="DE6" s="61"/>
      <c r="DF6" s="61"/>
      <c r="DG6" s="61"/>
      <c r="DH6" s="61"/>
      <c r="DI6" s="61"/>
      <c r="DJ6" s="61"/>
    </row>
    <row r="7" spans="1:114" s="4" customFormat="1" ht="30" customHeight="1">
      <c r="A7" s="25" t="s">
        <v>71</v>
      </c>
      <c r="B7" s="26" t="s">
        <v>113</v>
      </c>
      <c r="C7" s="26" t="s">
        <v>114</v>
      </c>
      <c r="D7" s="26" t="s">
        <v>115</v>
      </c>
      <c r="E7" s="27" t="s">
        <v>261</v>
      </c>
      <c r="F7" s="71">
        <v>1183111.05</v>
      </c>
      <c r="G7" s="70">
        <f aca="true" t="shared" si="3" ref="G7:G25">SUM(H7:T7)</f>
        <v>0</v>
      </c>
      <c r="H7" s="72"/>
      <c r="I7" s="72"/>
      <c r="J7" s="72"/>
      <c r="K7" s="81"/>
      <c r="L7" s="61"/>
      <c r="M7" s="61"/>
      <c r="N7" s="61"/>
      <c r="O7" s="61"/>
      <c r="P7" s="61"/>
      <c r="Q7" s="61"/>
      <c r="R7" s="61"/>
      <c r="S7" s="61"/>
      <c r="T7" s="61"/>
      <c r="U7" s="64">
        <f aca="true" t="shared" si="4" ref="U7:U25">SUM(V7:AV7)</f>
        <v>1183111.05</v>
      </c>
      <c r="V7" s="83">
        <v>1183111.05</v>
      </c>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4">
        <f aca="true" t="shared" si="5" ref="CB7:CB25">SUM(CC7:CR7)</f>
        <v>0</v>
      </c>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row>
    <row r="8" spans="1:114" s="4" customFormat="1" ht="30" customHeight="1">
      <c r="A8" s="25" t="s">
        <v>71</v>
      </c>
      <c r="B8" s="26" t="s">
        <v>113</v>
      </c>
      <c r="C8" s="26" t="s">
        <v>114</v>
      </c>
      <c r="D8" s="26" t="s">
        <v>115</v>
      </c>
      <c r="E8" s="27" t="s">
        <v>262</v>
      </c>
      <c r="F8" s="73">
        <v>20000</v>
      </c>
      <c r="G8" s="70">
        <f t="shared" si="3"/>
        <v>0</v>
      </c>
      <c r="H8" s="72"/>
      <c r="I8" s="72"/>
      <c r="J8" s="72"/>
      <c r="K8" s="81"/>
      <c r="L8" s="61"/>
      <c r="M8" s="61"/>
      <c r="N8" s="61"/>
      <c r="O8" s="61"/>
      <c r="P8" s="61"/>
      <c r="Q8" s="61"/>
      <c r="R8" s="61"/>
      <c r="S8" s="61"/>
      <c r="T8" s="61"/>
      <c r="U8" s="64">
        <f t="shared" si="4"/>
        <v>20000</v>
      </c>
      <c r="V8" s="83">
        <v>20000</v>
      </c>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4">
        <f t="shared" si="5"/>
        <v>0</v>
      </c>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row>
    <row r="9" spans="1:114" s="4" customFormat="1" ht="30" customHeight="1">
      <c r="A9" s="25" t="s">
        <v>71</v>
      </c>
      <c r="B9" s="26" t="s">
        <v>113</v>
      </c>
      <c r="C9" s="26" t="s">
        <v>114</v>
      </c>
      <c r="D9" s="26" t="s">
        <v>115</v>
      </c>
      <c r="E9" s="27" t="s">
        <v>263</v>
      </c>
      <c r="F9" s="73">
        <v>6000</v>
      </c>
      <c r="G9" s="70">
        <f t="shared" si="3"/>
        <v>0</v>
      </c>
      <c r="H9" s="72"/>
      <c r="I9" s="72"/>
      <c r="J9" s="72"/>
      <c r="K9" s="81"/>
      <c r="L9" s="61"/>
      <c r="M9" s="61"/>
      <c r="N9" s="61"/>
      <c r="O9" s="61"/>
      <c r="P9" s="61"/>
      <c r="Q9" s="61"/>
      <c r="R9" s="61"/>
      <c r="S9" s="61"/>
      <c r="T9" s="61"/>
      <c r="U9" s="64">
        <f t="shared" si="4"/>
        <v>6000</v>
      </c>
      <c r="V9" s="83">
        <v>6000</v>
      </c>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4">
        <f t="shared" si="5"/>
        <v>0</v>
      </c>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row>
    <row r="10" spans="1:114" s="4" customFormat="1" ht="30" customHeight="1">
      <c r="A10" s="25" t="s">
        <v>71</v>
      </c>
      <c r="B10" s="26" t="s">
        <v>113</v>
      </c>
      <c r="C10" s="26" t="s">
        <v>114</v>
      </c>
      <c r="D10" s="26" t="s">
        <v>115</v>
      </c>
      <c r="E10" s="27" t="s">
        <v>264</v>
      </c>
      <c r="F10" s="73">
        <v>10136</v>
      </c>
      <c r="G10" s="70">
        <f t="shared" si="3"/>
        <v>0</v>
      </c>
      <c r="H10" s="72"/>
      <c r="I10" s="72"/>
      <c r="J10" s="72"/>
      <c r="K10" s="81"/>
      <c r="L10" s="61"/>
      <c r="M10" s="61"/>
      <c r="N10" s="61"/>
      <c r="O10" s="61"/>
      <c r="P10" s="61"/>
      <c r="Q10" s="61"/>
      <c r="R10" s="61"/>
      <c r="S10" s="61"/>
      <c r="T10" s="61"/>
      <c r="U10" s="64">
        <f t="shared" si="4"/>
        <v>0</v>
      </c>
      <c r="V10" s="83"/>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4">
        <f>SUM(BP10:CA10)</f>
        <v>0</v>
      </c>
      <c r="BP10" s="61"/>
      <c r="BQ10" s="84"/>
      <c r="BR10" s="61"/>
      <c r="BS10" s="61"/>
      <c r="BT10" s="61"/>
      <c r="BU10" s="61"/>
      <c r="BV10" s="61"/>
      <c r="BW10" s="61"/>
      <c r="BX10" s="61"/>
      <c r="BY10" s="61"/>
      <c r="BZ10" s="61"/>
      <c r="CA10" s="61"/>
      <c r="CB10" s="64">
        <f t="shared" si="5"/>
        <v>10136</v>
      </c>
      <c r="CC10" s="61"/>
      <c r="CD10" s="84">
        <v>10136</v>
      </c>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row>
    <row r="11" spans="1:114" s="4" customFormat="1" ht="30" customHeight="1">
      <c r="A11" s="25" t="s">
        <v>71</v>
      </c>
      <c r="B11" s="26" t="s">
        <v>113</v>
      </c>
      <c r="C11" s="26" t="s">
        <v>114</v>
      </c>
      <c r="D11" s="26" t="s">
        <v>115</v>
      </c>
      <c r="E11" s="27" t="s">
        <v>265</v>
      </c>
      <c r="F11" s="73">
        <v>164400</v>
      </c>
      <c r="G11" s="70">
        <f t="shared" si="3"/>
        <v>0</v>
      </c>
      <c r="H11" s="72"/>
      <c r="I11" s="72"/>
      <c r="J11" s="72"/>
      <c r="K11" s="81"/>
      <c r="L11" s="61"/>
      <c r="M11" s="61"/>
      <c r="N11" s="61"/>
      <c r="O11" s="61"/>
      <c r="P11" s="61"/>
      <c r="Q11" s="61"/>
      <c r="R11" s="61"/>
      <c r="S11" s="61"/>
      <c r="T11" s="61"/>
      <c r="U11" s="64">
        <f t="shared" si="4"/>
        <v>0</v>
      </c>
      <c r="V11" s="83"/>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4">
        <f>SUM(BP11:CA11)</f>
        <v>0</v>
      </c>
      <c r="BP11" s="61"/>
      <c r="BQ11" s="84"/>
      <c r="BR11" s="61"/>
      <c r="BS11" s="61"/>
      <c r="BT11" s="61"/>
      <c r="BU11" s="61"/>
      <c r="BV11" s="61"/>
      <c r="BW11" s="61"/>
      <c r="BX11" s="61"/>
      <c r="BY11" s="61"/>
      <c r="BZ11" s="61"/>
      <c r="CA11" s="61"/>
      <c r="CB11" s="64">
        <f t="shared" si="5"/>
        <v>164400</v>
      </c>
      <c r="CC11" s="61"/>
      <c r="CD11" s="84">
        <v>164400</v>
      </c>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row>
    <row r="12" spans="1:114" s="4" customFormat="1" ht="30" customHeight="1">
      <c r="A12" s="25" t="s">
        <v>71</v>
      </c>
      <c r="B12" s="26" t="s">
        <v>113</v>
      </c>
      <c r="C12" s="26" t="s">
        <v>114</v>
      </c>
      <c r="D12" s="26" t="s">
        <v>115</v>
      </c>
      <c r="E12" s="27" t="s">
        <v>266</v>
      </c>
      <c r="F12" s="73">
        <v>1000000</v>
      </c>
      <c r="G12" s="70">
        <f t="shared" si="3"/>
        <v>0</v>
      </c>
      <c r="H12" s="72"/>
      <c r="I12" s="72"/>
      <c r="J12" s="72"/>
      <c r="K12" s="81"/>
      <c r="L12" s="61"/>
      <c r="M12" s="61"/>
      <c r="N12" s="61"/>
      <c r="O12" s="61"/>
      <c r="P12" s="61"/>
      <c r="Q12" s="61"/>
      <c r="R12" s="61"/>
      <c r="S12" s="61"/>
      <c r="T12" s="61"/>
      <c r="U12" s="64">
        <f t="shared" si="4"/>
        <v>1000000</v>
      </c>
      <c r="V12" s="83">
        <v>1000000</v>
      </c>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4"/>
      <c r="BP12" s="61"/>
      <c r="BQ12" s="61"/>
      <c r="BR12" s="61"/>
      <c r="BS12" s="61"/>
      <c r="BT12" s="61"/>
      <c r="BU12" s="61"/>
      <c r="BV12" s="61"/>
      <c r="BW12" s="61"/>
      <c r="BX12" s="61"/>
      <c r="BY12" s="61"/>
      <c r="BZ12" s="61"/>
      <c r="CA12" s="61"/>
      <c r="CB12" s="64">
        <f t="shared" si="5"/>
        <v>0</v>
      </c>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row>
    <row r="13" spans="1:114" s="4" customFormat="1" ht="30" customHeight="1">
      <c r="A13" s="25" t="s">
        <v>71</v>
      </c>
      <c r="B13" s="26" t="s">
        <v>113</v>
      </c>
      <c r="C13" s="26" t="s">
        <v>114</v>
      </c>
      <c r="D13" s="26" t="s">
        <v>116</v>
      </c>
      <c r="E13" s="27" t="s">
        <v>267</v>
      </c>
      <c r="F13" s="73">
        <v>411360</v>
      </c>
      <c r="G13" s="70">
        <f t="shared" si="3"/>
        <v>0</v>
      </c>
      <c r="H13" s="72"/>
      <c r="I13" s="72"/>
      <c r="J13" s="72"/>
      <c r="K13" s="81"/>
      <c r="L13" s="61"/>
      <c r="M13" s="61"/>
      <c r="N13" s="61"/>
      <c r="O13" s="61"/>
      <c r="P13" s="61"/>
      <c r="Q13" s="61"/>
      <c r="R13" s="61"/>
      <c r="S13" s="61"/>
      <c r="T13" s="61"/>
      <c r="U13" s="64">
        <f t="shared" si="4"/>
        <v>411360</v>
      </c>
      <c r="V13" s="83">
        <v>411360</v>
      </c>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4"/>
      <c r="BP13" s="61"/>
      <c r="BQ13" s="61"/>
      <c r="BR13" s="61"/>
      <c r="BS13" s="61"/>
      <c r="BT13" s="61"/>
      <c r="BU13" s="61"/>
      <c r="BV13" s="61"/>
      <c r="BW13" s="61"/>
      <c r="BX13" s="61"/>
      <c r="BY13" s="61"/>
      <c r="BZ13" s="61"/>
      <c r="CA13" s="61"/>
      <c r="CB13" s="64">
        <f t="shared" si="5"/>
        <v>0</v>
      </c>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row>
    <row r="14" spans="1:114" s="4" customFormat="1" ht="30" customHeight="1">
      <c r="A14" s="25" t="s">
        <v>71</v>
      </c>
      <c r="B14" s="26" t="s">
        <v>117</v>
      </c>
      <c r="C14" s="26" t="s">
        <v>118</v>
      </c>
      <c r="D14" s="26" t="s">
        <v>119</v>
      </c>
      <c r="E14" s="27" t="s">
        <v>268</v>
      </c>
      <c r="F14" s="73">
        <f>1106125.43+90000+250000</f>
        <v>1446125.43</v>
      </c>
      <c r="G14" s="70">
        <f t="shared" si="3"/>
        <v>0</v>
      </c>
      <c r="H14" s="72"/>
      <c r="I14" s="72"/>
      <c r="J14" s="72"/>
      <c r="K14" s="81"/>
      <c r="L14" s="61"/>
      <c r="M14" s="61"/>
      <c r="N14" s="61"/>
      <c r="O14" s="61"/>
      <c r="P14" s="61"/>
      <c r="Q14" s="61"/>
      <c r="R14" s="61"/>
      <c r="S14" s="61"/>
      <c r="T14" s="61"/>
      <c r="U14" s="64">
        <f t="shared" si="4"/>
        <v>1446125.43</v>
      </c>
      <c r="V14" s="83">
        <v>1446125.43</v>
      </c>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4"/>
      <c r="BP14" s="61"/>
      <c r="BQ14" s="61"/>
      <c r="BR14" s="61"/>
      <c r="BS14" s="61"/>
      <c r="BT14" s="61"/>
      <c r="BU14" s="61"/>
      <c r="BV14" s="61"/>
      <c r="BW14" s="61"/>
      <c r="BX14" s="61"/>
      <c r="BY14" s="61"/>
      <c r="BZ14" s="61"/>
      <c r="CA14" s="61"/>
      <c r="CB14" s="64">
        <f t="shared" si="5"/>
        <v>0</v>
      </c>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row>
    <row r="15" spans="1:114" s="4" customFormat="1" ht="30" customHeight="1">
      <c r="A15" s="25" t="s">
        <v>71</v>
      </c>
      <c r="B15" s="26" t="s">
        <v>117</v>
      </c>
      <c r="C15" s="26" t="s">
        <v>120</v>
      </c>
      <c r="D15" s="26" t="s">
        <v>121</v>
      </c>
      <c r="E15" s="27" t="s">
        <v>269</v>
      </c>
      <c r="F15" s="73">
        <v>20000</v>
      </c>
      <c r="G15" s="70">
        <f t="shared" si="3"/>
        <v>0</v>
      </c>
      <c r="H15" s="72"/>
      <c r="I15" s="72"/>
      <c r="J15" s="72"/>
      <c r="K15" s="81"/>
      <c r="L15" s="61"/>
      <c r="M15" s="61"/>
      <c r="N15" s="61"/>
      <c r="O15" s="61"/>
      <c r="P15" s="61"/>
      <c r="Q15" s="61"/>
      <c r="R15" s="61"/>
      <c r="S15" s="61"/>
      <c r="T15" s="61"/>
      <c r="U15" s="64">
        <f t="shared" si="4"/>
        <v>20000</v>
      </c>
      <c r="V15" s="83">
        <v>20000</v>
      </c>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4"/>
      <c r="BP15" s="61"/>
      <c r="BQ15" s="61"/>
      <c r="BR15" s="61"/>
      <c r="BS15" s="61"/>
      <c r="BT15" s="61"/>
      <c r="BU15" s="61"/>
      <c r="BV15" s="61"/>
      <c r="BW15" s="61"/>
      <c r="BX15" s="61"/>
      <c r="BY15" s="61"/>
      <c r="BZ15" s="61"/>
      <c r="CA15" s="61"/>
      <c r="CB15" s="64">
        <f t="shared" si="5"/>
        <v>0</v>
      </c>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row>
    <row r="16" spans="1:114" s="4" customFormat="1" ht="30" customHeight="1">
      <c r="A16" s="25" t="s">
        <v>71</v>
      </c>
      <c r="B16" s="26" t="s">
        <v>117</v>
      </c>
      <c r="C16" s="26" t="s">
        <v>120</v>
      </c>
      <c r="D16" s="26" t="s">
        <v>121</v>
      </c>
      <c r="E16" s="27" t="s">
        <v>270</v>
      </c>
      <c r="F16" s="73">
        <v>20000</v>
      </c>
      <c r="G16" s="70">
        <f t="shared" si="3"/>
        <v>0</v>
      </c>
      <c r="H16" s="72"/>
      <c r="I16" s="72"/>
      <c r="J16" s="72"/>
      <c r="K16" s="81"/>
      <c r="L16" s="61"/>
      <c r="M16" s="61"/>
      <c r="N16" s="61"/>
      <c r="O16" s="61"/>
      <c r="P16" s="61"/>
      <c r="Q16" s="61"/>
      <c r="R16" s="61"/>
      <c r="S16" s="61"/>
      <c r="T16" s="61"/>
      <c r="U16" s="64">
        <f t="shared" si="4"/>
        <v>20000</v>
      </c>
      <c r="V16" s="83">
        <v>20000</v>
      </c>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4"/>
      <c r="BP16" s="61"/>
      <c r="BQ16" s="61"/>
      <c r="BR16" s="61"/>
      <c r="BS16" s="61"/>
      <c r="BT16" s="61"/>
      <c r="BU16" s="61"/>
      <c r="BV16" s="61"/>
      <c r="BW16" s="61"/>
      <c r="BX16" s="61"/>
      <c r="BY16" s="61"/>
      <c r="BZ16" s="61"/>
      <c r="CA16" s="61"/>
      <c r="CB16" s="64">
        <f t="shared" si="5"/>
        <v>0</v>
      </c>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row>
    <row r="17" spans="1:114" s="4" customFormat="1" ht="30" customHeight="1">
      <c r="A17" s="25" t="s">
        <v>71</v>
      </c>
      <c r="B17" s="26" t="s">
        <v>122</v>
      </c>
      <c r="C17" s="26" t="s">
        <v>123</v>
      </c>
      <c r="D17" s="26" t="s">
        <v>124</v>
      </c>
      <c r="E17" s="27" t="s">
        <v>271</v>
      </c>
      <c r="F17" s="73">
        <v>1200000</v>
      </c>
      <c r="G17" s="70">
        <f t="shared" si="3"/>
        <v>0</v>
      </c>
      <c r="H17" s="72"/>
      <c r="I17" s="72"/>
      <c r="J17" s="72"/>
      <c r="K17" s="81"/>
      <c r="L17" s="61"/>
      <c r="M17" s="61"/>
      <c r="N17" s="61"/>
      <c r="O17" s="61"/>
      <c r="P17" s="61"/>
      <c r="Q17" s="61"/>
      <c r="R17" s="61"/>
      <c r="S17" s="61"/>
      <c r="T17" s="61"/>
      <c r="U17" s="64">
        <f t="shared" si="4"/>
        <v>1200000</v>
      </c>
      <c r="V17" s="83"/>
      <c r="W17" s="61"/>
      <c r="X17" s="61"/>
      <c r="Y17" s="61"/>
      <c r="Z17" s="61"/>
      <c r="AA17" s="61"/>
      <c r="AB17" s="61"/>
      <c r="AC17" s="61"/>
      <c r="AD17" s="61"/>
      <c r="AE17" s="61"/>
      <c r="AF17" s="61"/>
      <c r="AG17" s="61"/>
      <c r="AH17" s="61"/>
      <c r="AI17" s="61"/>
      <c r="AJ17" s="61"/>
      <c r="AK17" s="61"/>
      <c r="AL17" s="61"/>
      <c r="AM17" s="61"/>
      <c r="AN17" s="61"/>
      <c r="AO17" s="61"/>
      <c r="AP17" s="64">
        <v>1200000</v>
      </c>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4"/>
      <c r="BP17" s="61"/>
      <c r="BQ17" s="61"/>
      <c r="BR17" s="61"/>
      <c r="BS17" s="61"/>
      <c r="BT17" s="61"/>
      <c r="BU17" s="61"/>
      <c r="BV17" s="61"/>
      <c r="BW17" s="61"/>
      <c r="BX17" s="61"/>
      <c r="BY17" s="61"/>
      <c r="BZ17" s="61"/>
      <c r="CA17" s="61"/>
      <c r="CB17" s="64">
        <f t="shared" si="5"/>
        <v>0</v>
      </c>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row>
    <row r="18" spans="1:114" s="4" customFormat="1" ht="30" customHeight="1">
      <c r="A18" s="25" t="s">
        <v>71</v>
      </c>
      <c r="B18" s="26" t="s">
        <v>122</v>
      </c>
      <c r="C18" s="26" t="s">
        <v>123</v>
      </c>
      <c r="D18" s="26" t="s">
        <v>124</v>
      </c>
      <c r="E18" s="27" t="s">
        <v>272</v>
      </c>
      <c r="F18" s="73">
        <v>200000</v>
      </c>
      <c r="G18" s="74">
        <f t="shared" si="3"/>
        <v>0</v>
      </c>
      <c r="H18" s="72"/>
      <c r="I18" s="72"/>
      <c r="J18" s="72"/>
      <c r="K18" s="81"/>
      <c r="L18" s="61"/>
      <c r="M18" s="61"/>
      <c r="N18" s="61"/>
      <c r="O18" s="61"/>
      <c r="P18" s="61"/>
      <c r="Q18" s="61"/>
      <c r="R18" s="61"/>
      <c r="S18" s="61"/>
      <c r="T18" s="61"/>
      <c r="U18" s="64">
        <f t="shared" si="4"/>
        <v>200000</v>
      </c>
      <c r="V18" s="83"/>
      <c r="W18" s="61"/>
      <c r="X18" s="61"/>
      <c r="Y18" s="61"/>
      <c r="Z18" s="61"/>
      <c r="AA18" s="61"/>
      <c r="AB18" s="61"/>
      <c r="AC18" s="61"/>
      <c r="AD18" s="61"/>
      <c r="AE18" s="61"/>
      <c r="AF18" s="61"/>
      <c r="AG18" s="61"/>
      <c r="AH18" s="61"/>
      <c r="AI18" s="61"/>
      <c r="AJ18" s="61"/>
      <c r="AK18" s="61"/>
      <c r="AL18" s="61"/>
      <c r="AM18" s="61"/>
      <c r="AN18" s="61"/>
      <c r="AO18" s="61"/>
      <c r="AP18" s="64">
        <v>200000</v>
      </c>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4"/>
      <c r="BP18" s="61"/>
      <c r="BQ18" s="61"/>
      <c r="BR18" s="61"/>
      <c r="BS18" s="61"/>
      <c r="BT18" s="61"/>
      <c r="BU18" s="61"/>
      <c r="BV18" s="61"/>
      <c r="BW18" s="61"/>
      <c r="BX18" s="61"/>
      <c r="BY18" s="61"/>
      <c r="BZ18" s="61"/>
      <c r="CA18" s="61"/>
      <c r="CB18" s="64">
        <f t="shared" si="5"/>
        <v>0</v>
      </c>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row>
    <row r="19" spans="1:114" s="4" customFormat="1" ht="30" customHeight="1">
      <c r="A19" s="25" t="s">
        <v>71</v>
      </c>
      <c r="B19" s="26" t="s">
        <v>109</v>
      </c>
      <c r="C19" s="26" t="s">
        <v>125</v>
      </c>
      <c r="D19" s="26" t="s">
        <v>126</v>
      </c>
      <c r="E19" s="27" t="s">
        <v>273</v>
      </c>
      <c r="F19" s="73">
        <f>19.6*10000</f>
        <v>196000</v>
      </c>
      <c r="G19" s="70">
        <f t="shared" si="3"/>
        <v>0</v>
      </c>
      <c r="H19" s="72"/>
      <c r="I19" s="72"/>
      <c r="J19" s="72"/>
      <c r="K19" s="81"/>
      <c r="L19" s="61"/>
      <c r="M19" s="61"/>
      <c r="N19" s="61"/>
      <c r="O19" s="61"/>
      <c r="P19" s="61"/>
      <c r="Q19" s="61"/>
      <c r="R19" s="61"/>
      <c r="S19" s="61"/>
      <c r="T19" s="61"/>
      <c r="U19" s="64">
        <f t="shared" si="4"/>
        <v>196000</v>
      </c>
      <c r="V19" s="83">
        <v>196000</v>
      </c>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4"/>
      <c r="BP19" s="61"/>
      <c r="BQ19" s="61"/>
      <c r="BR19" s="61"/>
      <c r="BS19" s="61"/>
      <c r="BT19" s="61"/>
      <c r="BU19" s="61"/>
      <c r="BV19" s="61"/>
      <c r="BW19" s="61"/>
      <c r="BX19" s="61"/>
      <c r="BY19" s="61"/>
      <c r="BZ19" s="61"/>
      <c r="CA19" s="61"/>
      <c r="CB19" s="64">
        <f t="shared" si="5"/>
        <v>0</v>
      </c>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row>
    <row r="20" spans="1:114" s="4" customFormat="1" ht="30" customHeight="1">
      <c r="A20" s="25" t="s">
        <v>71</v>
      </c>
      <c r="B20" s="26" t="s">
        <v>109</v>
      </c>
      <c r="C20" s="26" t="s">
        <v>110</v>
      </c>
      <c r="D20" s="26" t="s">
        <v>112</v>
      </c>
      <c r="E20" s="27" t="s">
        <v>274</v>
      </c>
      <c r="F20" s="73">
        <f>49.84*10000</f>
        <v>498400.00000000006</v>
      </c>
      <c r="G20" s="70">
        <f t="shared" si="3"/>
        <v>0</v>
      </c>
      <c r="H20" s="72"/>
      <c r="I20" s="72"/>
      <c r="J20" s="72"/>
      <c r="K20" s="81"/>
      <c r="L20" s="61"/>
      <c r="M20" s="61"/>
      <c r="N20" s="61"/>
      <c r="O20" s="61"/>
      <c r="P20" s="61"/>
      <c r="Q20" s="61"/>
      <c r="R20" s="61"/>
      <c r="S20" s="61"/>
      <c r="T20" s="61"/>
      <c r="U20" s="64">
        <f t="shared" si="4"/>
        <v>0</v>
      </c>
      <c r="V20" s="83"/>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4"/>
      <c r="BP20" s="61"/>
      <c r="BQ20" s="61"/>
      <c r="BR20" s="61"/>
      <c r="BS20" s="61"/>
      <c r="BT20" s="61"/>
      <c r="BU20" s="61"/>
      <c r="BV20" s="61"/>
      <c r="BW20" s="61"/>
      <c r="BX20" s="61"/>
      <c r="BY20" s="61"/>
      <c r="BZ20" s="61"/>
      <c r="CA20" s="61"/>
      <c r="CB20" s="64">
        <f t="shared" si="5"/>
        <v>0</v>
      </c>
      <c r="CC20" s="61"/>
      <c r="CD20" s="61"/>
      <c r="CE20" s="61"/>
      <c r="CF20" s="61"/>
      <c r="CG20" s="61"/>
      <c r="CH20" s="61"/>
      <c r="CI20" s="61"/>
      <c r="CJ20" s="61"/>
      <c r="CK20" s="61"/>
      <c r="CL20" s="61"/>
      <c r="CM20" s="61"/>
      <c r="CN20" s="61"/>
      <c r="CO20" s="61"/>
      <c r="CP20" s="61"/>
      <c r="CQ20" s="61"/>
      <c r="CR20" s="61"/>
      <c r="CS20" s="61"/>
      <c r="CT20" s="61"/>
      <c r="CU20" s="64"/>
      <c r="CV20" s="64">
        <f>SUM(CW20:DA20)</f>
        <v>498400</v>
      </c>
      <c r="CW20" s="61"/>
      <c r="CX20" s="61"/>
      <c r="CY20" s="61"/>
      <c r="CZ20" s="61"/>
      <c r="DA20" s="64">
        <v>498400</v>
      </c>
      <c r="DB20" s="61"/>
      <c r="DC20" s="61"/>
      <c r="DD20" s="61"/>
      <c r="DE20" s="61"/>
      <c r="DF20" s="61"/>
      <c r="DG20" s="61"/>
      <c r="DH20" s="61"/>
      <c r="DI20" s="61"/>
      <c r="DJ20" s="61"/>
    </row>
    <row r="21" spans="1:114" s="4" customFormat="1" ht="30" customHeight="1">
      <c r="A21" s="25" t="s">
        <v>71</v>
      </c>
      <c r="B21" s="26" t="s">
        <v>127</v>
      </c>
      <c r="C21" s="26" t="s">
        <v>128</v>
      </c>
      <c r="D21" s="26" t="s">
        <v>129</v>
      </c>
      <c r="E21" s="27" t="s">
        <v>275</v>
      </c>
      <c r="F21" s="73">
        <f>170000+80000+30000+70400+88800+710000+135000</f>
        <v>1284200</v>
      </c>
      <c r="G21" s="70">
        <f t="shared" si="3"/>
        <v>0</v>
      </c>
      <c r="H21" s="72"/>
      <c r="I21" s="72"/>
      <c r="J21" s="72"/>
      <c r="K21" s="81"/>
      <c r="L21" s="61"/>
      <c r="M21" s="61"/>
      <c r="N21" s="61"/>
      <c r="O21" s="61"/>
      <c r="P21" s="61"/>
      <c r="Q21" s="61"/>
      <c r="R21" s="61"/>
      <c r="S21" s="61"/>
      <c r="T21" s="61"/>
      <c r="U21" s="64">
        <f t="shared" si="4"/>
        <v>1284200</v>
      </c>
      <c r="V21" s="83"/>
      <c r="W21" s="61"/>
      <c r="X21" s="61"/>
      <c r="Y21" s="61"/>
      <c r="Z21" s="61"/>
      <c r="AA21" s="61"/>
      <c r="AB21" s="61"/>
      <c r="AC21" s="61"/>
      <c r="AD21" s="61"/>
      <c r="AE21" s="61"/>
      <c r="AF21" s="61"/>
      <c r="AG21" s="61"/>
      <c r="AH21" s="61"/>
      <c r="AI21" s="61"/>
      <c r="AJ21" s="61"/>
      <c r="AK21" s="61"/>
      <c r="AL21" s="61"/>
      <c r="AM21" s="61"/>
      <c r="AN21" s="61"/>
      <c r="AO21" s="61"/>
      <c r="AP21" s="64">
        <v>1284200</v>
      </c>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4"/>
      <c r="BP21" s="61"/>
      <c r="BQ21" s="61"/>
      <c r="BR21" s="61"/>
      <c r="BS21" s="61"/>
      <c r="BT21" s="61"/>
      <c r="BU21" s="61"/>
      <c r="BV21" s="61"/>
      <c r="BW21" s="61"/>
      <c r="BX21" s="61"/>
      <c r="BY21" s="61"/>
      <c r="BZ21" s="61"/>
      <c r="CA21" s="61"/>
      <c r="CB21" s="64">
        <f t="shared" si="5"/>
        <v>0</v>
      </c>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row>
    <row r="22" spans="1:114" s="4" customFormat="1" ht="30" customHeight="1">
      <c r="A22" s="25" t="s">
        <v>71</v>
      </c>
      <c r="B22" s="26" t="s">
        <v>130</v>
      </c>
      <c r="C22" s="26" t="s">
        <v>131</v>
      </c>
      <c r="D22" s="26" t="s">
        <v>132</v>
      </c>
      <c r="E22" s="27" t="s">
        <v>276</v>
      </c>
      <c r="F22" s="75">
        <v>1124080.12</v>
      </c>
      <c r="G22" s="70">
        <f t="shared" si="3"/>
        <v>0</v>
      </c>
      <c r="H22" s="76"/>
      <c r="I22" s="72"/>
      <c r="J22" s="72"/>
      <c r="K22" s="81"/>
      <c r="L22" s="61"/>
      <c r="M22" s="61"/>
      <c r="N22" s="61"/>
      <c r="O22" s="61"/>
      <c r="P22" s="61"/>
      <c r="Q22" s="61"/>
      <c r="R22" s="61"/>
      <c r="S22" s="61"/>
      <c r="T22" s="61"/>
      <c r="U22" s="64">
        <f t="shared" si="4"/>
        <v>1124080.12</v>
      </c>
      <c r="V22" s="83">
        <f>215640</f>
        <v>215640</v>
      </c>
      <c r="W22" s="61"/>
      <c r="X22" s="61"/>
      <c r="Y22" s="61"/>
      <c r="Z22" s="61"/>
      <c r="AA22" s="61"/>
      <c r="AB22" s="61"/>
      <c r="AC22" s="61"/>
      <c r="AD22" s="61"/>
      <c r="AE22" s="61"/>
      <c r="AF22" s="61"/>
      <c r="AG22" s="61"/>
      <c r="AH22" s="61"/>
      <c r="AI22" s="61"/>
      <c r="AJ22" s="61"/>
      <c r="AK22" s="61"/>
      <c r="AL22" s="61"/>
      <c r="AM22" s="61"/>
      <c r="AN22" s="61"/>
      <c r="AO22" s="64">
        <v>908440.12</v>
      </c>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4"/>
      <c r="BP22" s="61"/>
      <c r="BQ22" s="61"/>
      <c r="BR22" s="61"/>
      <c r="BS22" s="61"/>
      <c r="BT22" s="61"/>
      <c r="BU22" s="61"/>
      <c r="BV22" s="61"/>
      <c r="BW22" s="61"/>
      <c r="BX22" s="61"/>
      <c r="BY22" s="61"/>
      <c r="BZ22" s="61"/>
      <c r="CA22" s="61"/>
      <c r="CB22" s="64">
        <f t="shared" si="5"/>
        <v>0</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row>
    <row r="23" spans="1:114" s="4" customFormat="1" ht="30" customHeight="1">
      <c r="A23" s="25" t="s">
        <v>71</v>
      </c>
      <c r="B23" s="26" t="s">
        <v>133</v>
      </c>
      <c r="C23" s="26" t="s">
        <v>134</v>
      </c>
      <c r="D23" s="26" t="s">
        <v>135</v>
      </c>
      <c r="E23" s="77" t="s">
        <v>277</v>
      </c>
      <c r="F23" s="71">
        <f>BO23</f>
        <v>411026998.01</v>
      </c>
      <c r="G23" s="78">
        <f t="shared" si="3"/>
        <v>0</v>
      </c>
      <c r="H23" s="72"/>
      <c r="I23" s="72"/>
      <c r="J23" s="72"/>
      <c r="K23" s="81"/>
      <c r="L23" s="61"/>
      <c r="M23" s="61"/>
      <c r="N23" s="61"/>
      <c r="O23" s="61"/>
      <c r="P23" s="61"/>
      <c r="Q23" s="61"/>
      <c r="R23" s="61"/>
      <c r="S23" s="61"/>
      <c r="T23" s="61"/>
      <c r="U23" s="64">
        <f t="shared" si="4"/>
        <v>0</v>
      </c>
      <c r="V23" s="83"/>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4">
        <f>SUM(BP23:CA23)</f>
        <v>411026998.01</v>
      </c>
      <c r="BP23" s="61"/>
      <c r="BQ23" s="61"/>
      <c r="BR23" s="61"/>
      <c r="BS23" s="64">
        <f>411027053.06-55.05</f>
        <v>411026998.01</v>
      </c>
      <c r="BT23" s="61"/>
      <c r="BU23" s="61"/>
      <c r="BV23" s="61"/>
      <c r="BW23" s="61"/>
      <c r="BX23" s="61"/>
      <c r="BY23" s="61"/>
      <c r="BZ23" s="61"/>
      <c r="CA23" s="61"/>
      <c r="CB23" s="64">
        <f t="shared" si="5"/>
        <v>0</v>
      </c>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row>
    <row r="24" spans="1:114" s="4" customFormat="1" ht="30" customHeight="1">
      <c r="A24" s="25" t="s">
        <v>71</v>
      </c>
      <c r="B24" s="67" t="s">
        <v>133</v>
      </c>
      <c r="C24" s="67" t="s">
        <v>134</v>
      </c>
      <c r="D24" s="67" t="s">
        <v>135</v>
      </c>
      <c r="E24" s="79" t="s">
        <v>278</v>
      </c>
      <c r="F24" s="73">
        <v>30000000</v>
      </c>
      <c r="G24" s="78">
        <f t="shared" si="3"/>
        <v>0</v>
      </c>
      <c r="H24" s="72"/>
      <c r="I24" s="72"/>
      <c r="J24" s="72"/>
      <c r="K24" s="81"/>
      <c r="L24" s="61"/>
      <c r="M24" s="61"/>
      <c r="N24" s="61"/>
      <c r="O24" s="61"/>
      <c r="P24" s="61"/>
      <c r="Q24" s="61"/>
      <c r="R24" s="61"/>
      <c r="S24" s="61"/>
      <c r="T24" s="61"/>
      <c r="U24" s="64">
        <f t="shared" si="4"/>
        <v>0</v>
      </c>
      <c r="V24" s="83"/>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4">
        <f>SUM(BP24:CA24)</f>
        <v>30000000</v>
      </c>
      <c r="BP24" s="61"/>
      <c r="BQ24" s="61"/>
      <c r="BR24" s="61"/>
      <c r="BS24" s="64">
        <v>30000000</v>
      </c>
      <c r="BT24" s="61"/>
      <c r="BU24" s="61"/>
      <c r="BV24" s="61"/>
      <c r="BW24" s="61"/>
      <c r="BX24" s="61"/>
      <c r="BY24" s="61"/>
      <c r="BZ24" s="61"/>
      <c r="CA24" s="61"/>
      <c r="CB24" s="64">
        <f t="shared" si="5"/>
        <v>0</v>
      </c>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row>
    <row r="25" spans="1:114" s="4" customFormat="1" ht="30" customHeight="1">
      <c r="A25" s="25" t="s">
        <v>71</v>
      </c>
      <c r="B25" s="49" t="s">
        <v>133</v>
      </c>
      <c r="C25" s="49" t="s">
        <v>134</v>
      </c>
      <c r="D25" s="49" t="s">
        <v>135</v>
      </c>
      <c r="E25" s="79" t="s">
        <v>279</v>
      </c>
      <c r="F25" s="71">
        <f>5396456</f>
        <v>5396456</v>
      </c>
      <c r="G25" s="78">
        <f t="shared" si="3"/>
        <v>0</v>
      </c>
      <c r="H25" s="72"/>
      <c r="I25" s="72"/>
      <c r="J25" s="72"/>
      <c r="K25" s="81"/>
      <c r="L25" s="61"/>
      <c r="M25" s="61"/>
      <c r="N25" s="61"/>
      <c r="O25" s="61"/>
      <c r="P25" s="61"/>
      <c r="Q25" s="61"/>
      <c r="R25" s="61"/>
      <c r="S25" s="61"/>
      <c r="T25" s="61"/>
      <c r="U25" s="64">
        <f t="shared" si="4"/>
        <v>0</v>
      </c>
      <c r="V25" s="83"/>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4">
        <f t="shared" si="5"/>
        <v>5396456</v>
      </c>
      <c r="CC25" s="61"/>
      <c r="CD25" s="61"/>
      <c r="CE25" s="61"/>
      <c r="CF25" s="64">
        <v>5396456</v>
      </c>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row>
    <row r="26" spans="6:21" ht="21" customHeight="1">
      <c r="F26" s="80"/>
      <c r="U26" s="54"/>
    </row>
    <row r="28" ht="12.75" customHeight="1">
      <c r="F28" s="80"/>
    </row>
  </sheetData>
  <sheetProtection formatCells="0" formatColumns="0" formatRows="0" insertColumns="0" insertRows="0" insertHyperlinks="0" deleteColumns="0" deleteRows="0" sort="0" autoFilter="0" pivotTables="0"/>
  <mergeCells count="20">
    <mergeCell ref="CS4:CU4"/>
    <mergeCell ref="CV4:DA4"/>
    <mergeCell ref="DB4:DE4"/>
    <mergeCell ref="DF4:DJ4"/>
    <mergeCell ref="A4:A5"/>
    <mergeCell ref="E4:E5"/>
    <mergeCell ref="F4:F5"/>
    <mergeCell ref="A1:DJ1"/>
    <mergeCell ref="A2:DJ2"/>
    <mergeCell ref="A3:DJ3"/>
    <mergeCell ref="B4:D4"/>
    <mergeCell ref="G4:T4"/>
    <mergeCell ref="U4:AV4"/>
    <mergeCell ref="AW4:BI4"/>
    <mergeCell ref="BJ4:BN4"/>
    <mergeCell ref="BO4:CA4"/>
    <mergeCell ref="CB4:CR4"/>
  </mergeCells>
  <printOptions horizontalCentered="1"/>
  <pageMargins left="0" right="0" top="0" bottom="0" header="0.5118110236220472" footer="0.5118110236220472"/>
  <pageSetup fitToHeight="0" horizontalDpi="300" verticalDpi="300" orientation="landscape" paperSize="9" scale="45"/>
</worksheet>
</file>

<file path=xl/worksheets/sheet9.xml><?xml version="1.0" encoding="utf-8"?>
<worksheet xmlns="http://schemas.openxmlformats.org/spreadsheetml/2006/main" xmlns:r="http://schemas.openxmlformats.org/officeDocument/2006/relationships">
  <sheetPr>
    <pageSetUpPr fitToPage="1"/>
  </sheetPr>
  <dimension ref="A1:J8"/>
  <sheetViews>
    <sheetView showGridLines="0" workbookViewId="0" topLeftCell="A1">
      <selection activeCell="B5" sqref="B1:D16384"/>
    </sheetView>
  </sheetViews>
  <sheetFormatPr defaultColWidth="8.7109375" defaultRowHeight="12.75" customHeight="1"/>
  <cols>
    <col min="1" max="1" width="34.57421875" style="4" customWidth="1"/>
    <col min="2" max="2" width="11.140625" style="4" bestFit="1" customWidth="1"/>
    <col min="3" max="3" width="13.8515625" style="4" bestFit="1" customWidth="1"/>
    <col min="4" max="4" width="19.421875" style="4" bestFit="1" customWidth="1"/>
    <col min="5" max="5" width="19.7109375" style="4" bestFit="1" customWidth="1"/>
    <col min="6" max="8" width="13.57421875" style="4" customWidth="1"/>
    <col min="9" max="9" width="19.7109375" style="4" bestFit="1" customWidth="1"/>
    <col min="10" max="10" width="13.57421875" style="4" customWidth="1"/>
    <col min="11" max="11" width="9.140625" style="4" customWidth="1"/>
  </cols>
  <sheetData>
    <row r="1" spans="1:10" s="4" customFormat="1" ht="15" customHeight="1">
      <c r="A1" s="144" t="s">
        <v>280</v>
      </c>
      <c r="B1" s="144"/>
      <c r="C1" s="144"/>
      <c r="D1" s="144"/>
      <c r="E1" s="144"/>
      <c r="F1" s="144"/>
      <c r="G1" s="144"/>
      <c r="H1" s="144"/>
      <c r="I1" s="144"/>
      <c r="J1" s="144"/>
    </row>
    <row r="2" spans="1:10" s="4" customFormat="1" ht="18.75" customHeight="1">
      <c r="A2" s="158" t="s">
        <v>281</v>
      </c>
      <c r="B2" s="158"/>
      <c r="C2" s="158"/>
      <c r="D2" s="158"/>
      <c r="E2" s="158"/>
      <c r="F2" s="158"/>
      <c r="G2" s="158"/>
      <c r="H2" s="158"/>
      <c r="I2" s="158"/>
      <c r="J2" s="158"/>
    </row>
    <row r="3" spans="1:10" s="4" customFormat="1" ht="15" customHeight="1">
      <c r="A3" s="159" t="s">
        <v>2</v>
      </c>
      <c r="B3" s="159"/>
      <c r="C3" s="159"/>
      <c r="D3" s="159"/>
      <c r="E3" s="159"/>
      <c r="F3" s="159"/>
      <c r="G3" s="159"/>
      <c r="H3" s="159"/>
      <c r="I3" s="159"/>
      <c r="J3" s="159"/>
    </row>
    <row r="4" spans="1:10" s="4" customFormat="1" ht="26.25" customHeight="1">
      <c r="A4" s="160" t="s">
        <v>52</v>
      </c>
      <c r="B4" s="160" t="s">
        <v>157</v>
      </c>
      <c r="C4" s="160"/>
      <c r="D4" s="160"/>
      <c r="E4" s="160" t="s">
        <v>53</v>
      </c>
      <c r="F4" s="160" t="s">
        <v>94</v>
      </c>
      <c r="G4" s="160"/>
      <c r="H4" s="160"/>
      <c r="I4" s="160" t="s">
        <v>95</v>
      </c>
      <c r="J4" s="160"/>
    </row>
    <row r="5" spans="1:10" s="4" customFormat="1" ht="45" customHeight="1">
      <c r="A5" s="160" t="s">
        <v>64</v>
      </c>
      <c r="B5" s="14" t="s">
        <v>89</v>
      </c>
      <c r="C5" s="14" t="s">
        <v>90</v>
      </c>
      <c r="D5" s="14" t="s">
        <v>91</v>
      </c>
      <c r="E5" s="160" t="s">
        <v>53</v>
      </c>
      <c r="F5" s="14" t="s">
        <v>158</v>
      </c>
      <c r="G5" s="14" t="s">
        <v>159</v>
      </c>
      <c r="H5" s="14" t="s">
        <v>160</v>
      </c>
      <c r="I5" s="14" t="s">
        <v>158</v>
      </c>
      <c r="J5" s="14" t="s">
        <v>161</v>
      </c>
    </row>
    <row r="6" spans="1:10" s="4" customFormat="1" ht="30" customHeight="1">
      <c r="A6" s="25" t="s">
        <v>53</v>
      </c>
      <c r="B6" s="25" t="s">
        <v>103</v>
      </c>
      <c r="C6" s="25" t="s">
        <v>103</v>
      </c>
      <c r="D6" s="25" t="s">
        <v>103</v>
      </c>
      <c r="E6" s="8">
        <v>1175632700</v>
      </c>
      <c r="F6" s="16"/>
      <c r="G6" s="16"/>
      <c r="H6" s="16"/>
      <c r="I6" s="8">
        <v>1175632700</v>
      </c>
      <c r="J6" s="16"/>
    </row>
    <row r="7" spans="1:10" s="4" customFormat="1" ht="30" customHeight="1">
      <c r="A7" s="25" t="s">
        <v>71</v>
      </c>
      <c r="B7" s="67" t="s">
        <v>133</v>
      </c>
      <c r="C7" s="67" t="s">
        <v>134</v>
      </c>
      <c r="D7" s="67" t="s">
        <v>135</v>
      </c>
      <c r="E7" s="8">
        <v>1004231900</v>
      </c>
      <c r="F7" s="16"/>
      <c r="G7" s="16"/>
      <c r="H7" s="16"/>
      <c r="I7" s="8">
        <v>1004231900</v>
      </c>
      <c r="J7" s="16"/>
    </row>
    <row r="8" spans="1:10" s="4" customFormat="1" ht="30" customHeight="1">
      <c r="A8" s="25" t="s">
        <v>71</v>
      </c>
      <c r="B8" s="67" t="s">
        <v>133</v>
      </c>
      <c r="C8" s="67" t="s">
        <v>134</v>
      </c>
      <c r="D8" s="67" t="s">
        <v>135</v>
      </c>
      <c r="E8" s="8">
        <v>171400800</v>
      </c>
      <c r="F8" s="16"/>
      <c r="G8" s="16"/>
      <c r="H8" s="16"/>
      <c r="I8" s="8">
        <v>171400800</v>
      </c>
      <c r="J8" s="16"/>
    </row>
  </sheetData>
  <sheetProtection formatCells="0" formatColumns="0" formatRows="0" insertColumns="0" insertRows="0" insertHyperlinks="0" deleteColumns="0" deleteRows="0" sort="0" autoFilter="0" pivotTables="0"/>
  <mergeCells count="10">
    <mergeCell ref="A1:J1"/>
    <mergeCell ref="A2:J2"/>
    <mergeCell ref="A3:J3"/>
    <mergeCell ref="B4:D4"/>
    <mergeCell ref="F4:H4"/>
    <mergeCell ref="I4:J4"/>
    <mergeCell ref="A4:A5"/>
    <mergeCell ref="E4:E5"/>
  </mergeCells>
  <printOptions horizontalCentered="1"/>
  <pageMargins left="0" right="0" top="0.7874015748031497" bottom="0.7874015748031497"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何倩</cp:lastModifiedBy>
  <cp:lastPrinted>2021-02-23T00:58:34Z</cp:lastPrinted>
  <dcterms:created xsi:type="dcterms:W3CDTF">2021-02-23T02:46:41Z</dcterms:created>
  <dcterms:modified xsi:type="dcterms:W3CDTF">2022-09-06T02:00:59Z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77E99334D5994BA39851738F9AFDD152</vt:lpwstr>
  </property>
</Properties>
</file>