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4" activeTab="9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2年政府采购预算表-11" sheetId="12" r:id="rId12"/>
    <sheet name="政策及项目绩效目标表-12" sheetId="13" r:id="rId13"/>
  </sheets>
  <definedNames>
    <definedName name="_xlnm.Print_Area" localSheetId="5">'一般公共预算支出情况表-5'!$A$2:$G$106</definedName>
  </definedNames>
  <calcPr fullCalcOnLoad="1"/>
</workbook>
</file>

<file path=xl/sharedStrings.xml><?xml version="1.0" encoding="utf-8"?>
<sst xmlns="http://schemas.openxmlformats.org/spreadsheetml/2006/main" count="1058" uniqueCount="539">
  <si>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</si>
  <si>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</si>
  <si>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</si>
  <si>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</si>
  <si>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</si>
  <si>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</si>
  <si>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</si>
  <si>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</si>
  <si>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</si>
  <si>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</si>
  <si>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</si>
  <si>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</si>
  <si>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</si>
  <si>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</si>
  <si>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</si>
  <si>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</si>
  <si>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</si>
  <si>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</si>
  <si>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</si>
  <si>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</si>
  <si>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</si>
  <si>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</si>
  <si>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</si>
  <si>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</si>
  <si>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</si>
  <si>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</si>
  <si>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</si>
  <si>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</si>
  <si>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</si>
  <si>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</si>
  <si>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</si>
  <si>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</si>
  <si>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</si>
  <si>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</si>
  <si>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</si>
  <si>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</si>
  <si>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</si>
  <si>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</si>
  <si>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</si>
  <si>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</si>
  <si>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</si>
  <si>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</si>
  <si>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</si>
  <si>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</si>
  <si>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</si>
  <si>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</si>
  <si>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</si>
  <si>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</si>
  <si>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</si>
  <si>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</si>
  <si>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</si>
  <si>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</si>
  <si>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</si>
  <si>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</si>
  <si>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</si>
  <si>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</si>
  <si>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</si>
  <si>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</si>
  <si>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</si>
  <si>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</si>
  <si>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</si>
  <si>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</si>
  <si>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</si>
  <si>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天津市北辰区青光镇人民政府</t>
  </si>
  <si>
    <t>814101</t>
  </si>
  <si>
    <t>814201</t>
  </si>
  <si>
    <t>天津市北辰区青光镇党群服务中心</t>
  </si>
  <si>
    <t>814202</t>
  </si>
  <si>
    <t>天津市北辰区青光镇综合治理中心</t>
  </si>
  <si>
    <t>814203</t>
  </si>
  <si>
    <t>天津市北辰区青光镇退役军人服务站</t>
  </si>
  <si>
    <t>814204</t>
  </si>
  <si>
    <t>天津市北辰区青光镇农村发展服务中心</t>
  </si>
  <si>
    <t>814205</t>
  </si>
  <si>
    <t>天津市北辰区青光镇农业经济服务中心</t>
  </si>
  <si>
    <t>814206</t>
  </si>
  <si>
    <t>天津市北辰区青光镇综合执法大队</t>
  </si>
  <si>
    <t>814301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</si>
  <si>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</si>
  <si>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</si>
  <si>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</si>
  <si>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</si>
  <si>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</si>
  <si>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</si>
  <si>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</si>
  <si>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</si>
  <si>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</si>
  <si>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</si>
  <si>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</si>
  <si>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</si>
  <si>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20101</t>
  </si>
  <si>
    <t xml:space="preserve">  人大事务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</si>
  <si>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</si>
  <si>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</si>
  <si>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</si>
  <si>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</si>
  <si>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</si>
  <si>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 xml:space="preserve">    行政运行</t>
  </si>
  <si>
    <t>2010308</t>
  </si>
  <si>
    <t xml:space="preserve">    信访事务</t>
  </si>
  <si>
    <t>2010350</t>
  </si>
  <si>
    <t xml:space="preserve">    事业运行</t>
  </si>
  <si>
    <t>20105</t>
  </si>
  <si>
    <t xml:space="preserve">    统计信息事务</t>
  </si>
  <si>
    <t>2010507</t>
  </si>
  <si>
    <t xml:space="preserve">    专项普查活动</t>
  </si>
  <si>
    <t>20108</t>
  </si>
  <si>
    <t xml:space="preserve">  审计事务</t>
  </si>
  <si>
    <t>2010804</t>
  </si>
  <si>
    <t xml:space="preserve">    审计业务</t>
  </si>
  <si>
    <t>20126</t>
  </si>
  <si>
    <t xml:space="preserve">  档案事务</t>
  </si>
  <si>
    <t>2012699</t>
  </si>
  <si>
    <t xml:space="preserve">    其他档案事务支出</t>
  </si>
  <si>
    <t>20129</t>
  </si>
  <si>
    <t xml:space="preserve">  群众团体事务</t>
  </si>
  <si>
    <t>2012901</t>
  </si>
  <si>
    <t>20133</t>
  </si>
  <si>
    <t xml:space="preserve">  宣传事务</t>
  </si>
  <si>
    <t>2013301</t>
  </si>
  <si>
    <t>204</t>
  </si>
  <si>
    <t>公共安全支出</t>
  </si>
  <si>
    <t>20406</t>
  </si>
  <si>
    <t xml:space="preserve">  司法</t>
  </si>
  <si>
    <t>2040604</t>
  </si>
  <si>
    <t xml:space="preserve">    基层司法业务</t>
  </si>
  <si>
    <t>20499</t>
  </si>
  <si>
    <t xml:space="preserve">  其他公共安全支出</t>
  </si>
  <si>
    <t>2049999</t>
  </si>
  <si>
    <t xml:space="preserve">    其他公共安全支出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</si>
  <si>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</si>
  <si>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</si>
  <si>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</si>
  <si>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</si>
  <si>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</si>
  <si>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</si>
  <si>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20504</t>
  </si>
  <si>
    <t xml:space="preserve">  成人教育</t>
  </si>
  <si>
    <t>2050402</t>
  </si>
  <si>
    <t xml:space="preserve">    成人中等教育</t>
  </si>
  <si>
    <t>206</t>
  </si>
  <si>
    <t>科学技术支出</t>
  </si>
  <si>
    <t>20607</t>
  </si>
  <si>
    <t xml:space="preserve">  科学技术普及</t>
  </si>
  <si>
    <t>2060702</t>
  </si>
  <si>
    <t xml:space="preserve">    科普活动</t>
  </si>
  <si>
    <t>207</t>
  </si>
  <si>
    <t>文化旅游体育与传媒支出</t>
  </si>
  <si>
    <t>20701</t>
  </si>
  <si>
    <t xml:space="preserve">  文化和旅游</t>
  </si>
  <si>
    <t>2070108</t>
  </si>
  <si>
    <t xml:space="preserve">    文化活动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</si>
  <si>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</si>
  <si>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</si>
  <si>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</si>
  <si>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</si>
  <si>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</si>
  <si>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</si>
  <si>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</si>
  <si>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</si>
  <si>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2080111</t>
  </si>
  <si>
    <t xml:space="preserve">    公共就业服务和职业技能鉴定机构</t>
  </si>
  <si>
    <t>20802</t>
  </si>
  <si>
    <t xml:space="preserve">  民政管理事务</t>
  </si>
  <si>
    <t>2080208</t>
  </si>
  <si>
    <t xml:space="preserve">    基层政权建设和社区治理</t>
  </si>
  <si>
    <t>20809</t>
  </si>
  <si>
    <t xml:space="preserve">  退役安置</t>
  </si>
  <si>
    <t>2080901</t>
  </si>
  <si>
    <t xml:space="preserve">    退役士兵安置</t>
  </si>
  <si>
    <t>20810</t>
  </si>
  <si>
    <t xml:space="preserve">  社会福利</t>
  </si>
  <si>
    <t>2081002</t>
  </si>
  <si>
    <t xml:space="preserve">    老年福利</t>
  </si>
  <si>
    <t>2081004</t>
  </si>
  <si>
    <t xml:space="preserve">    殡葬</t>
  </si>
  <si>
    <t>20828</t>
  </si>
  <si>
    <t xml:space="preserve">  退役军人管理事务</t>
  </si>
  <si>
    <t>2082899</t>
  </si>
  <si>
    <t xml:space="preserve">    其他退役军人事务管理支出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</si>
  <si>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</si>
  <si>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</si>
  <si>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</si>
  <si>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</si>
  <si>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</si>
  <si>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</si>
  <si>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21004</t>
  </si>
  <si>
    <t xml:space="preserve">  公共卫生</t>
  </si>
  <si>
    <t>2100409</t>
  </si>
  <si>
    <t xml:space="preserve">    重大公共卫生服务</t>
  </si>
  <si>
    <t>2100499</t>
  </si>
  <si>
    <t xml:space="preserve">    其他公共卫生支出</t>
  </si>
  <si>
    <t>21007</t>
  </si>
  <si>
    <t xml:space="preserve">  计划生育事务</t>
  </si>
  <si>
    <t>2100717</t>
  </si>
  <si>
    <t xml:space="preserve">    计划生育服务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</si>
  <si>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</si>
  <si>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</si>
  <si>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</si>
  <si>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</si>
  <si>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</si>
  <si>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</si>
  <si>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</si>
  <si>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</si>
  <si>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</si>
  <si>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</si>
  <si>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</si>
  <si>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</si>
  <si>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</si>
  <si>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</si>
  <si>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2110104</t>
  </si>
  <si>
    <t xml:space="preserve">    生态环境保护宣传</t>
  </si>
  <si>
    <t>21103</t>
  </si>
  <si>
    <t xml:space="preserve">  污染防治</t>
  </si>
  <si>
    <t>2110301</t>
  </si>
  <si>
    <t xml:space="preserve">    大气</t>
  </si>
  <si>
    <t>212</t>
  </si>
  <si>
    <t>城乡社区支出</t>
  </si>
  <si>
    <t>21201</t>
  </si>
  <si>
    <t xml:space="preserve">  城乡社区管理事务</t>
  </si>
  <si>
    <t>2120104</t>
  </si>
  <si>
    <t xml:space="preserve">    城管执法</t>
  </si>
  <si>
    <t>2120199</t>
  </si>
  <si>
    <t xml:space="preserve">    其他城乡社区管理事务支出</t>
  </si>
  <si>
    <t>21202</t>
  </si>
  <si>
    <t xml:space="preserve">  城乡社区规划与管理</t>
  </si>
  <si>
    <t>2120201</t>
  </si>
  <si>
    <t xml:space="preserve">    城乡社区规划与管理</t>
  </si>
  <si>
    <t>21203</t>
  </si>
  <si>
    <t xml:space="preserve">  城乡社区公共设施</t>
  </si>
  <si>
    <t>2120303</t>
  </si>
  <si>
    <t xml:space="preserve">    小城镇基础设施建设</t>
  </si>
  <si>
    <t>21205</t>
  </si>
  <si>
    <t xml:space="preserve">  城乡社区环境卫生</t>
  </si>
  <si>
    <t>2120501</t>
  </si>
  <si>
    <t xml:space="preserve">    城乡社区环境卫生</t>
  </si>
  <si>
    <t>21208</t>
  </si>
  <si>
    <t xml:space="preserve">  国有土地使用权出让收入安排的支出</t>
  </si>
  <si>
    <t>2120802</t>
  </si>
  <si>
    <t xml:space="preserve">    土地开发支出</t>
  </si>
  <si>
    <t>2120804</t>
  </si>
  <si>
    <t xml:space="preserve">    农村基础设施建设支出</t>
  </si>
  <si>
    <t>21211</t>
  </si>
  <si>
    <t xml:space="preserve">  农业土地开发资金安排的支出</t>
  </si>
  <si>
    <t>213</t>
  </si>
  <si>
    <t>农林水支出</t>
  </si>
  <si>
    <t>21301</t>
  </si>
  <si>
    <t xml:space="preserve">  农业农村</t>
  </si>
  <si>
    <t>2130104</t>
  </si>
  <si>
    <t>2130122</t>
  </si>
  <si>
    <t xml:space="preserve">    农业生产发展</t>
  </si>
  <si>
    <t>2130126</t>
  </si>
  <si>
    <t xml:space="preserve">    农村社会事业</t>
  </si>
  <si>
    <t>2130199</t>
  </si>
  <si>
    <t xml:space="preserve">    其他农业农村支出</t>
  </si>
  <si>
    <t>21303</t>
  </si>
  <si>
    <t xml:space="preserve">  水利</t>
  </si>
  <si>
    <t>2130304</t>
  </si>
  <si>
    <t xml:space="preserve">    水利行业业务管理</t>
  </si>
  <si>
    <t>2130314</t>
  </si>
  <si>
    <t xml:space="preserve">    防汛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</si>
  <si>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</si>
  <si>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</si>
  <si>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</si>
  <si>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</si>
  <si>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</si>
  <si>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</si>
  <si>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</si>
  <si>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</si>
  <si>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2140199</t>
  </si>
  <si>
    <t xml:space="preserve">    其他公路水路运输支出</t>
  </si>
  <si>
    <t>220</t>
  </si>
  <si>
    <t>自然资源海洋气象等支出</t>
  </si>
  <si>
    <t>22001</t>
  </si>
  <si>
    <t xml:space="preserve">  自然资源事务</t>
  </si>
  <si>
    <t>2200104</t>
  </si>
  <si>
    <t xml:space="preserve">    自然资源规划及管理</t>
  </si>
  <si>
    <t>221</t>
  </si>
  <si>
    <t>住房保障支出</t>
  </si>
  <si>
    <t>22101</t>
  </si>
  <si>
    <t xml:space="preserve">  保障性安居工程支出</t>
  </si>
  <si>
    <t>2210105</t>
  </si>
  <si>
    <t xml:space="preserve">    农村危房改造</t>
  </si>
  <si>
    <t>224</t>
  </si>
  <si>
    <t>灾害防治及应急管理支出</t>
  </si>
  <si>
    <t>22401</t>
  </si>
  <si>
    <t xml:space="preserve">  应急管理事务</t>
  </si>
  <si>
    <t>2240104</t>
  </si>
  <si>
    <t xml:space="preserve">    灾害风险防治</t>
  </si>
  <si>
    <t>2240106</t>
  </si>
  <si>
    <t xml:space="preserve">    安全监管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</si>
  <si>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</si>
  <si>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</si>
  <si>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</si>
  <si>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</si>
  <si>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</si>
  <si>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</si>
  <si>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</si>
  <si>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</si>
  <si>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</si>
  <si>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</si>
  <si>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</si>
  <si>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</si>
  <si>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</si>
  <si>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</si>
  <si>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</si>
  <si>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统计信息事务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</si>
  <si>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</si>
  <si>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</si>
  <si>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</si>
  <si>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</si>
  <si>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</si>
  <si>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</si>
  <si>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</si>
  <si>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</si>
  <si>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</si>
  <si>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</si>
  <si>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</si>
  <si>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</si>
  <si>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</si>
  <si>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 xml:space="preserve">  伙食补助费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</si>
  <si>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</si>
  <si>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</si>
  <si>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</si>
  <si>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</si>
  <si>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</si>
  <si>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</si>
  <si>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</si>
  <si>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</si>
  <si>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</si>
  <si>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</si>
  <si>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</si>
  <si>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</si>
  <si>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</si>
  <si>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</si>
  <si>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</si>
  <si>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</si>
  <si>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</si>
  <si>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</si>
  <si>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</si>
  <si>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</si>
  <si>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</si>
  <si>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</si>
  <si>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</si>
  <si>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</si>
  <si>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</si>
  <si>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</si>
  <si>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</si>
  <si>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</si>
  <si>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30213</t>
  </si>
  <si>
    <t xml:space="preserve">  维修(护)费</t>
  </si>
  <si>
    <t>30216</t>
  </si>
  <si>
    <t xml:space="preserve">  培训费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</si>
  <si>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</si>
  <si>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</si>
  <si>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</si>
  <si>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</si>
  <si>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</si>
  <si>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</si>
  <si>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</si>
  <si>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</si>
  <si>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</si>
  <si>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</si>
  <si>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</si>
  <si>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</si>
  <si>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</si>
  <si>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</si>
  <si>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30305</t>
  </si>
  <si>
    <t xml:space="preserve">  生活补助</t>
  </si>
  <si>
    <t>30307</t>
  </si>
  <si>
    <t xml:space="preserve">  医疗费补助</t>
  </si>
  <si>
    <t>30309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</si>
  <si>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</si>
  <si>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</si>
  <si>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</si>
  <si>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</si>
  <si>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</si>
  <si>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</si>
  <si>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</si>
  <si>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</si>
  <si>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</si>
  <si>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</si>
  <si>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</si>
  <si>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</si>
  <si>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</si>
  <si>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</si>
  <si>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</si>
  <si>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</si>
  <si>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</si>
  <si>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</si>
  <si>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说明：本部门2022年国有资本经营预算支出情况表为空表。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</si>
  <si>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</si>
  <si>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</si>
  <si>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</si>
  <si>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</si>
  <si>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</si>
  <si>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</si>
  <si>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</si>
  <si>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</si>
  <si>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</si>
  <si>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</si>
  <si>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</si>
  <si>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</si>
  <si>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成校办公培训费（运转类）</t>
  </si>
  <si>
    <t>文化社工工资（运转类）</t>
  </si>
  <si>
    <t>治安巡逻车辆租赁费（运转类）</t>
  </si>
  <si>
    <t>人大活动经费（运转类）</t>
  </si>
  <si>
    <t>环卫车辆运行费（运转类）</t>
  </si>
  <si>
    <t>文体中心租赁费（运转类）</t>
  </si>
  <si>
    <t>村级组织运转经费（运转类）</t>
  </si>
  <si>
    <t>网格员工资（运转类）</t>
  </si>
  <si>
    <t>转运站运行费</t>
  </si>
  <si>
    <t>特定目标类</t>
  </si>
  <si>
    <t>六一儿童节慰问经费</t>
  </si>
  <si>
    <t>垃圾分类设施建设及宣传经费</t>
  </si>
  <si>
    <t>企业消防安全委托服务及消防基础设施检查</t>
  </si>
  <si>
    <t>环保管家服务费</t>
  </si>
  <si>
    <t>法治宣传培训费</t>
  </si>
  <si>
    <t>公共安全清理处置经费</t>
  </si>
  <si>
    <t>居委会办公经费</t>
  </si>
  <si>
    <t>国土空间规划费</t>
  </si>
  <si>
    <t>青光镇域内七个小区供热补贴</t>
  </si>
  <si>
    <t>保安服务费</t>
  </si>
  <si>
    <t>计划生育家庭扶助经费</t>
  </si>
  <si>
    <t>居委会人员经费</t>
  </si>
  <si>
    <t>科普宣传活动经费</t>
  </si>
  <si>
    <t>百岁老人营养补贴</t>
  </si>
  <si>
    <t>环保治理经费</t>
  </si>
  <si>
    <t>计划生育手术费</t>
  </si>
  <si>
    <t>食品安全协管员补贴</t>
  </si>
  <si>
    <t>基础设施建设改造维修（护）费</t>
  </si>
  <si>
    <t>档案电子化服务费</t>
  </si>
  <si>
    <t>组织活动经费</t>
  </si>
  <si>
    <t>社区卫生服务中心补充办公经费</t>
  </si>
  <si>
    <t>保洁及垃圾清运服务费</t>
  </si>
  <si>
    <t>计划生育家庭安康保险费</t>
  </si>
  <si>
    <t>爱卫经费</t>
  </si>
  <si>
    <t>环保宣传经费</t>
  </si>
  <si>
    <t>治安警务网格员安保服务费</t>
  </si>
  <si>
    <t>刘码头环保治理专项资金</t>
  </si>
  <si>
    <t>镇域内房屋自然灾害综合风险普查经费</t>
  </si>
  <si>
    <t>宣传统战文明政协及专题学习教育经费</t>
  </si>
  <si>
    <t>1%人口抽样调查经费</t>
  </si>
  <si>
    <t>技防设施建设维护服务费</t>
  </si>
  <si>
    <t>示范镇法律服务费</t>
  </si>
  <si>
    <t>临时工劳动报酬等（特定目标类）</t>
  </si>
  <si>
    <t>路灯维修（护）经费</t>
  </si>
  <si>
    <t>市容环境综合治理服务费</t>
  </si>
  <si>
    <t>碧水蓝湾和桃园别墅供热站锅炉检测费</t>
  </si>
  <si>
    <t>文化中心设备购置费</t>
  </si>
  <si>
    <t>疫情防控经费</t>
  </si>
  <si>
    <t>镇机关非在编人员食堂补贴</t>
  </si>
  <si>
    <t>镇村法律顾问费</t>
  </si>
  <si>
    <t>危房改造经费</t>
  </si>
  <si>
    <t>综治警务网格员安保服务费</t>
  </si>
  <si>
    <t>新清洁取暖工作经费</t>
  </si>
  <si>
    <t>青光镇电子设备替换项目经费</t>
  </si>
  <si>
    <t>文化体育活动经费</t>
  </si>
  <si>
    <t>劝导站工作经费</t>
  </si>
  <si>
    <t>环卫侧翻桶垃圾车购置补贴</t>
  </si>
  <si>
    <t>环卫工人节经费</t>
  </si>
  <si>
    <t>土地出让成本</t>
  </si>
  <si>
    <t>妇联工作经费</t>
  </si>
  <si>
    <t>土地出让净收益</t>
  </si>
  <si>
    <t>招标代理及造价咨询费</t>
  </si>
  <si>
    <t>公共安全宣传培训经费</t>
  </si>
  <si>
    <t>电动环卫三轮车购置费</t>
  </si>
  <si>
    <t>信访维稳经费</t>
  </si>
  <si>
    <t>镇机关体检费</t>
  </si>
  <si>
    <t>团委宣传活动经费</t>
  </si>
  <si>
    <t>社区服务群众专项经费</t>
  </si>
  <si>
    <t>垃圾桶购置费</t>
  </si>
  <si>
    <t>无丧葬补助居民丧葬补贴</t>
  </si>
  <si>
    <t>交通安全防护设施费</t>
  </si>
  <si>
    <t>镇域路灯电费</t>
  </si>
  <si>
    <t>企业安全生产委托服务及基础设施建设经费</t>
  </si>
  <si>
    <t>武装人防工作经费</t>
  </si>
  <si>
    <t>卫计部门宣传培训经费</t>
  </si>
  <si>
    <t>公共交通安全设施维护及保障运行费</t>
  </si>
  <si>
    <t>镇志出版费</t>
  </si>
  <si>
    <t>综治部门宣传培训经费</t>
  </si>
  <si>
    <t>劳动保障工作经费</t>
  </si>
  <si>
    <t>专项治理经费</t>
  </si>
  <si>
    <t>退役军人服务保障工作经费</t>
  </si>
  <si>
    <t>退役军人自主就业一次性经济补助</t>
  </si>
  <si>
    <t>审计服务费</t>
  </si>
  <si>
    <t>农业工作经费</t>
  </si>
  <si>
    <t>防汛抗旱经费</t>
  </si>
  <si>
    <t>实施乡村振兴战略工作经费</t>
  </si>
  <si>
    <t>大棚房治理经费</t>
  </si>
  <si>
    <t>荒草树叶打拾经费</t>
  </si>
  <si>
    <t>水务、河长制工作经费</t>
  </si>
  <si>
    <t>土地巡查租车费</t>
  </si>
  <si>
    <t>违法用地宣传费</t>
  </si>
  <si>
    <t>劳务经费</t>
  </si>
  <si>
    <t>网格员日常巡查手机租赁费</t>
  </si>
  <si>
    <t>综合治理经费</t>
  </si>
  <si>
    <t>附表11</t>
  </si>
  <si>
    <t>北辰区青光镇人民政府2022年政府采购预算表</t>
  </si>
  <si>
    <t>单位名称</t>
  </si>
  <si>
    <t>采购名称</t>
  </si>
  <si>
    <t>政府采购年度</t>
  </si>
  <si>
    <t>采购金额</t>
  </si>
  <si>
    <t>[A090101]复印纸</t>
  </si>
  <si>
    <t>[A02021101]碎纸机</t>
  </si>
  <si>
    <t>[C99]其他服务</t>
  </si>
  <si>
    <t>[C160101]清扫服务</t>
  </si>
  <si>
    <t>[C160199]其他城镇公共卫生服务</t>
  </si>
  <si>
    <t>附表12</t>
  </si>
  <si>
    <t>政策及项目绩效目标表</t>
  </si>
  <si>
    <t>（2022年度）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</si>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</sst>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* #,##0_-;\-&quot;$&quot;* #,##0_-;_-&quot;$&quot;* &quot;-&quot;_-;_-@_-"/>
    <numFmt numFmtId="178" formatCode="0.0"/>
    <numFmt numFmtId="179" formatCode="yyyy&quot;年&quot;m&quot;月&quot;d&quot;日&quot;;@"/>
    <numFmt numFmtId="180" formatCode="_-* #,##0_$_-;\-* #,##0_$_-;_-* &quot;-&quot;_$_-;_-@_-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\$#,##0;\(\$#,##0\)"/>
    <numFmt numFmtId="188" formatCode="_-* #,##0.00&quot;$&quot;_-;\-* #,##0.00&quot;$&quot;_-;_-* &quot;-&quot;??&quot;$&quot;_-;_-@_-"/>
    <numFmt numFmtId="189" formatCode="0.0000_ "/>
    <numFmt numFmtId="190" formatCode="0.00_ "/>
    <numFmt numFmtId="191" formatCode=";;"/>
    <numFmt numFmtId="192" formatCode="#,##0.0"/>
    <numFmt numFmtId="193" formatCode="0.000000_ "/>
    <numFmt numFmtId="194" formatCode="* #,##0.00;* \-#,##0.00;* &quot;&quot;??;@"/>
    <numFmt numFmtId="195" formatCode="00"/>
    <numFmt numFmtId="196" formatCode="#,##0.0_ "/>
    <numFmt numFmtId="197" formatCode="#,##0.0000_ "/>
  </numFmts>
  <fonts count="71">
    <font>
      <sz val="9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11"/>
      <color indexed="8"/>
      <name val="黑体"/>
      <family val="0"/>
    </font>
    <font>
      <sz val="16"/>
      <name val="黑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5"/>
      <color indexed="63"/>
      <name val="宋体"/>
      <family val="0"/>
    </font>
    <font>
      <sz val="12"/>
      <color indexed="63"/>
      <name val="宋体"/>
      <family val="0"/>
    </font>
    <font>
      <sz val="9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Times New Roman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Arial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9"/>
      <color indexed="20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name val="Helv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8"/>
      <name val="Arial"/>
      <family val="0"/>
    </font>
    <font>
      <sz val="11"/>
      <color indexed="10"/>
      <name val="宋体"/>
      <family val="0"/>
    </font>
    <font>
      <sz val="12"/>
      <color indexed="17"/>
      <name val="楷体_GB2312"/>
      <family val="0"/>
    </font>
    <font>
      <b/>
      <sz val="21"/>
      <name val="楷体_GB2312"/>
      <family val="0"/>
    </font>
    <font>
      <b/>
      <sz val="18"/>
      <name val="Arial"/>
      <family val="0"/>
    </font>
    <font>
      <sz val="9"/>
      <color indexed="17"/>
      <name val="宋体"/>
      <family val="0"/>
    </font>
    <font>
      <sz val="10"/>
      <color indexed="8"/>
      <name val="Arial"/>
      <family val="0"/>
    </font>
    <font>
      <sz val="12"/>
      <name val="Courier"/>
      <family val="0"/>
    </font>
    <font>
      <sz val="10.5"/>
      <color indexed="17"/>
      <name val="宋体"/>
      <family val="0"/>
    </font>
    <font>
      <sz val="12"/>
      <name val="바탕체"/>
      <family val="0"/>
    </font>
    <font>
      <b/>
      <sz val="11"/>
      <color indexed="8"/>
      <name val="宋体"/>
      <family val="0"/>
    </font>
    <font>
      <sz val="8"/>
      <name val="Times New Roman"/>
      <family val="0"/>
    </font>
    <font>
      <b/>
      <sz val="10"/>
      <name val="MS Sans Serif"/>
      <family val="0"/>
    </font>
    <font>
      <b/>
      <sz val="13"/>
      <color indexed="56"/>
      <name val="宋体"/>
      <family val="0"/>
    </font>
    <font>
      <sz val="12"/>
      <name val="官帕眉"/>
      <family val="0"/>
    </font>
    <font>
      <b/>
      <sz val="15"/>
      <color indexed="56"/>
      <name val="宋体"/>
      <family val="0"/>
    </font>
    <font>
      <b/>
      <sz val="12"/>
      <name val="Arial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Times New Roman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 style="medium"/>
      <bottom style="medium"/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2" borderId="0" applyNumberFormat="0" applyBorder="0" applyAlignment="0" applyProtection="0"/>
    <xf numFmtId="0" fontId="30" fillId="4" borderId="2" applyNumberFormat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183" fontId="21" fillId="0" borderId="0">
      <alignment/>
      <protection/>
    </xf>
    <xf numFmtId="0" fontId="11" fillId="6" borderId="0" applyNumberFormat="0" applyBorder="0" applyAlignment="0" applyProtection="0"/>
    <xf numFmtId="0" fontId="1" fillId="0" borderId="0">
      <alignment/>
      <protection/>
    </xf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2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5" fillId="0" borderId="0">
      <alignment/>
      <protection/>
    </xf>
    <xf numFmtId="0" fontId="25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5" fillId="0" borderId="0">
      <alignment vertical="center"/>
      <protection/>
    </xf>
    <xf numFmtId="0" fontId="19" fillId="2" borderId="0" applyNumberFormat="0" applyBorder="0" applyAlignment="0" applyProtection="0"/>
    <xf numFmtId="0" fontId="25" fillId="1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19" fillId="2" borderId="0" applyNumberFormat="0" applyBorder="0" applyAlignment="0" applyProtection="0"/>
    <xf numFmtId="0" fontId="0" fillId="17" borderId="3" applyNumberFormat="0" applyFont="0" applyAlignment="0" applyProtection="0"/>
    <xf numFmtId="0" fontId="19" fillId="9" borderId="0" applyNumberFormat="0" applyBorder="0" applyAlignment="0" applyProtection="0"/>
    <xf numFmtId="0" fontId="29" fillId="15" borderId="0" applyNumberFormat="0" applyBorder="0" applyAlignment="0" applyProtection="0"/>
    <xf numFmtId="0" fontId="20" fillId="8" borderId="0" applyNumberFormat="0" applyBorder="0" applyAlignment="0" applyProtection="0"/>
    <xf numFmtId="10" fontId="44" fillId="4" borderId="4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14" borderId="0" applyNumberFormat="0" applyBorder="0" applyAlignment="0" applyProtection="0"/>
    <xf numFmtId="0" fontId="36" fillId="3" borderId="5" applyNumberFormat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17" borderId="0" applyNumberFormat="0" applyBorder="0" applyAlignment="0" applyProtection="0"/>
    <xf numFmtId="0" fontId="20" fillId="8" borderId="0" applyNumberFormat="0" applyBorder="0" applyAlignment="0" applyProtection="0"/>
    <xf numFmtId="0" fontId="28" fillId="8" borderId="0" applyNumberFormat="0" applyBorder="0" applyAlignment="0" applyProtection="0"/>
    <xf numFmtId="0" fontId="56" fillId="0" borderId="0" applyProtection="0">
      <alignment vertical="center"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8" fillId="11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1" fillId="18" borderId="0" applyNumberFormat="0" applyBorder="0" applyAlignment="0" applyProtection="0"/>
    <xf numFmtId="184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176" fontId="21" fillId="0" borderId="0">
      <alignment/>
      <protection/>
    </xf>
    <xf numFmtId="0" fontId="20" fillId="8" borderId="0" applyNumberFormat="0" applyBorder="0" applyAlignment="0" applyProtection="0"/>
    <xf numFmtId="0" fontId="2" fillId="0" borderId="0">
      <alignment/>
      <protection/>
    </xf>
    <xf numFmtId="0" fontId="20" fillId="8" borderId="0" applyNumberFormat="0" applyBorder="0" applyAlignment="0" applyProtection="0"/>
    <xf numFmtId="0" fontId="5" fillId="0" borderId="0">
      <alignment/>
      <protection/>
    </xf>
    <xf numFmtId="187" fontId="21" fillId="0" borderId="0">
      <alignment/>
      <protection/>
    </xf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5" fillId="12" borderId="0" applyNumberFormat="0" applyBorder="0" applyAlignment="0" applyProtection="0"/>
    <xf numFmtId="0" fontId="20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7" fillId="0" borderId="0">
      <alignment horizontal="centerContinuous" vertical="center"/>
      <protection/>
    </xf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9" borderId="0" applyNumberFormat="0" applyBorder="0" applyAlignment="0" applyProtection="0"/>
    <xf numFmtId="0" fontId="20" fillId="8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40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62" fillId="6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60" fillId="0" borderId="6">
      <alignment horizontal="left" vertical="center"/>
      <protection/>
    </xf>
    <xf numFmtId="0" fontId="32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0" fillId="0" borderId="0" applyProtection="0">
      <alignment/>
    </xf>
    <xf numFmtId="0" fontId="19" fillId="2" borderId="0" applyNumberFormat="0" applyBorder="0" applyAlignment="0" applyProtection="0"/>
    <xf numFmtId="37" fontId="64" fillId="0" borderId="0">
      <alignment/>
      <protection/>
    </xf>
    <xf numFmtId="0" fontId="20" fillId="8" borderId="0" applyNumberFormat="0" applyBorder="0" applyAlignment="0" applyProtection="0"/>
    <xf numFmtId="0" fontId="30" fillId="20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9" fillId="21" borderId="0" applyNumberFormat="0" applyBorder="0" applyAlignment="0" applyProtection="0"/>
    <xf numFmtId="0" fontId="65" fillId="3" borderId="5" applyNumberFormat="0" applyAlignment="0" applyProtection="0"/>
    <xf numFmtId="1" fontId="2" fillId="0" borderId="0">
      <alignment/>
      <protection/>
    </xf>
    <xf numFmtId="0" fontId="5" fillId="0" borderId="0">
      <alignment/>
      <protection/>
    </xf>
    <xf numFmtId="0" fontId="25" fillId="2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2" fillId="5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2" borderId="0" applyNumberFormat="0" applyBorder="0" applyAlignment="0" applyProtection="0"/>
    <xf numFmtId="0" fontId="59" fillId="0" borderId="7" applyNumberFormat="0" applyFill="0" applyAlignment="0" applyProtection="0"/>
    <xf numFmtId="3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0" fillId="8" borderId="0" applyNumberFormat="0" applyBorder="0" applyAlignment="0" applyProtection="0"/>
    <xf numFmtId="0" fontId="11" fillId="13" borderId="0" applyNumberFormat="0" applyBorder="0" applyAlignment="0" applyProtection="0"/>
    <xf numFmtId="0" fontId="60" fillId="0" borderId="8" applyNumberFormat="0" applyAlignment="0" applyProtection="0"/>
    <xf numFmtId="0" fontId="31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0" borderId="4">
      <alignment horizontal="distributed" vertical="center" wrapText="1"/>
      <protection/>
    </xf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>
      <alignment vertical="center"/>
      <protection/>
    </xf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24" borderId="0" applyNumberFormat="0" applyBorder="0" applyAlignment="0" applyProtection="0"/>
    <xf numFmtId="0" fontId="59" fillId="0" borderId="7" applyNumberFormat="0" applyFill="0" applyAlignment="0" applyProtection="0"/>
    <xf numFmtId="0" fontId="19" fillId="2" borderId="0" applyNumberFormat="0" applyBorder="0" applyAlignment="0" applyProtection="0"/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40" fillId="4" borderId="10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" fillId="0" borderId="0">
      <alignment/>
      <protection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52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20" borderId="2" applyNumberFormat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32" fillId="2" borderId="0" applyNumberFormat="0" applyBorder="0" applyAlignment="0" applyProtection="0"/>
    <xf numFmtId="0" fontId="20" fillId="11" borderId="0" applyNumberFormat="0" applyBorder="0" applyAlignment="0" applyProtection="0"/>
    <xf numFmtId="0" fontId="11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1" fillId="0" borderId="0">
      <alignment/>
      <protection/>
    </xf>
    <xf numFmtId="0" fontId="20" fillId="8" borderId="0" applyNumberFormat="0" applyBorder="0" applyAlignment="0" applyProtection="0"/>
    <xf numFmtId="0" fontId="11" fillId="21" borderId="0" applyNumberFormat="0" applyBorder="0" applyAlignment="0" applyProtection="0"/>
    <xf numFmtId="0" fontId="36" fillId="3" borderId="5" applyNumberFormat="0" applyAlignment="0" applyProtection="0"/>
    <xf numFmtId="0" fontId="20" fillId="8" borderId="0" applyNumberFormat="0" applyBorder="0" applyAlignment="0" applyProtection="0"/>
    <xf numFmtId="0" fontId="11" fillId="4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1" fillId="21" borderId="0" applyNumberFormat="0" applyBorder="0" applyAlignment="0" applyProtection="0"/>
    <xf numFmtId="0" fontId="19" fillId="2" borderId="0" applyNumberFormat="0" applyBorder="0" applyAlignment="0" applyProtection="0"/>
    <xf numFmtId="0" fontId="3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11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7" fillId="0" borderId="11" applyNumberFormat="0" applyFill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34" fillId="8" borderId="0" applyNumberFormat="0" applyBorder="0" applyAlignment="0" applyProtection="0"/>
    <xf numFmtId="0" fontId="25" fillId="15" borderId="0" applyNumberFormat="0" applyBorder="0" applyAlignment="0" applyProtection="0"/>
    <xf numFmtId="0" fontId="19" fillId="2" borderId="0" applyNumberFormat="0" applyBorder="0" applyAlignment="0" applyProtection="0"/>
    <xf numFmtId="0" fontId="27" fillId="0" borderId="12" applyNumberFormat="0" applyFill="0" applyAlignment="0" applyProtection="0"/>
    <xf numFmtId="0" fontId="25" fillId="2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31" fillId="0" borderId="9" applyNumberFormat="0" applyFill="0" applyAlignment="0" applyProtection="0"/>
    <xf numFmtId="0" fontId="19" fillId="2" borderId="0" applyNumberFormat="0" applyBorder="0" applyAlignment="0" applyProtection="0"/>
    <xf numFmtId="0" fontId="51" fillId="0" borderId="0">
      <alignment/>
      <protection/>
    </xf>
    <xf numFmtId="0" fontId="32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33" fillId="14" borderId="0" applyNumberFormat="0" applyBorder="0" applyAlignment="0" applyProtection="0"/>
    <xf numFmtId="0" fontId="25" fillId="1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 applyFont="0" applyFill="0" applyBorder="0" applyAlignment="0" applyProtection="0"/>
    <xf numFmtId="0" fontId="11" fillId="9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0" fillId="20" borderId="10" applyNumberFormat="0" applyAlignment="0" applyProtection="0"/>
    <xf numFmtId="0" fontId="5" fillId="0" borderId="0">
      <alignment vertical="center"/>
      <protection/>
    </xf>
    <xf numFmtId="178" fontId="1" fillId="0" borderId="4">
      <alignment vertical="center"/>
      <protection locked="0"/>
    </xf>
    <xf numFmtId="18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40" fillId="20" borderId="10" applyNumberFormat="0" applyAlignment="0" applyProtection="0"/>
    <xf numFmtId="0" fontId="23" fillId="5" borderId="2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3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/>
      <protection/>
    </xf>
    <xf numFmtId="0" fontId="1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/>
      <protection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7" fillId="0" borderId="0">
      <alignment horizontal="centerContinuous" vertical="center"/>
      <protection/>
    </xf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11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7" borderId="3" applyNumberFormat="0" applyFont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2" fillId="9" borderId="0" applyNumberFormat="0" applyBorder="0" applyAlignment="0" applyProtection="0"/>
    <xf numFmtId="0" fontId="20" fillId="8" borderId="0" applyNumberFormat="0" applyBorder="0" applyAlignment="0" applyProtection="0"/>
    <xf numFmtId="0" fontId="29" fillId="9" borderId="0" applyNumberFormat="0" applyBorder="0" applyAlignment="0" applyProtection="0"/>
    <xf numFmtId="0" fontId="19" fillId="2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1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11" borderId="0" applyNumberFormat="0" applyBorder="0" applyAlignment="0" applyProtection="0"/>
    <xf numFmtId="0" fontId="19" fillId="2" borderId="0" applyNumberFormat="0" applyBorder="0" applyAlignment="0" applyProtection="0"/>
    <xf numFmtId="0" fontId="38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1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23" fillId="5" borderId="2" applyNumberFormat="0" applyAlignment="0" applyProtection="0"/>
    <xf numFmtId="0" fontId="27" fillId="0" borderId="12" applyNumberFormat="0" applyFill="0" applyAlignment="0" applyProtection="0"/>
    <xf numFmtId="0" fontId="20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Protection="0">
      <alignment vertical="center"/>
    </xf>
    <xf numFmtId="0" fontId="26" fillId="0" borderId="13" applyProtection="0">
      <alignment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9" fillId="2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58" fillId="0" borderId="0">
      <alignment/>
      <protection/>
    </xf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3" fillId="5" borderId="2" applyNumberFormat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7" fillId="0" borderId="12" applyNumberFormat="0" applyFill="0" applyAlignment="0" applyProtection="0"/>
    <xf numFmtId="0" fontId="19" fillId="2" borderId="0" applyNumberFormat="0" applyBorder="0" applyAlignment="0" applyProtection="0"/>
    <xf numFmtId="0" fontId="0" fillId="0" borderId="0" applyFont="0" applyFill="0" applyBorder="0" applyAlignment="0" applyProtection="0"/>
    <xf numFmtId="0" fontId="19" fillId="2" borderId="0" applyNumberFormat="0" applyBorder="0" applyAlignment="0" applyProtection="0"/>
    <xf numFmtId="1" fontId="1" fillId="0" borderId="4">
      <alignment vertical="center"/>
      <protection locked="0"/>
    </xf>
    <xf numFmtId="0" fontId="20" fillId="8" borderId="0" applyNumberFormat="0" applyBorder="0" applyAlignment="0" applyProtection="0"/>
    <xf numFmtId="0" fontId="11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26" borderId="0" applyNumberFormat="0" applyBorder="0" applyAlignment="0" applyProtection="0"/>
    <xf numFmtId="0" fontId="32" fillId="2" borderId="0" applyNumberFormat="0" applyBorder="0" applyAlignment="0" applyProtection="0"/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2" fillId="2" borderId="0" applyNumberFormat="0" applyBorder="0" applyAlignment="0" applyProtection="0"/>
    <xf numFmtId="2" fontId="26" fillId="0" borderId="0" applyProtection="0">
      <alignment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41" fontId="0" fillId="0" borderId="0" applyFont="0" applyFill="0" applyBorder="0" applyAlignment="0" applyProtection="0"/>
    <xf numFmtId="0" fontId="62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38" fontId="44" fillId="20" borderId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24" borderId="0" applyNumberFormat="0" applyBorder="0" applyAlignment="0" applyProtection="0"/>
    <xf numFmtId="0" fontId="19" fillId="2" borderId="0" applyNumberFormat="0" applyBorder="0" applyAlignment="0" applyProtection="0"/>
    <xf numFmtId="0" fontId="23" fillId="5" borderId="2" applyNumberFormat="0" applyAlignment="0" applyProtection="0"/>
    <xf numFmtId="0" fontId="20" fillId="8" borderId="0" applyNumberFormat="0" applyBorder="0" applyAlignment="0" applyProtection="0"/>
    <xf numFmtId="0" fontId="29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1" fillId="4" borderId="0" applyNumberFormat="0" applyBorder="0" applyAlignment="0" applyProtection="0"/>
    <xf numFmtId="0" fontId="20" fillId="11" borderId="0" applyNumberFormat="0" applyBorder="0" applyAlignment="0" applyProtection="0"/>
    <xf numFmtId="0" fontId="11" fillId="5" borderId="0" applyNumberFormat="0" applyBorder="0" applyAlignment="0" applyProtection="0"/>
    <xf numFmtId="0" fontId="20" fillId="8" borderId="0" applyNumberFormat="0" applyBorder="0" applyAlignment="0" applyProtection="0"/>
    <xf numFmtId="0" fontId="38" fillId="8" borderId="0" applyNumberFormat="0" applyBorder="0" applyAlignment="0" applyProtection="0"/>
    <xf numFmtId="0" fontId="19" fillId="9" borderId="0" applyNumberFormat="0" applyBorder="0" applyAlignment="0" applyProtection="0"/>
    <xf numFmtId="42" fontId="0" fillId="0" borderId="0" applyFont="0" applyFill="0" applyBorder="0" applyAlignment="0" applyProtection="0"/>
    <xf numFmtId="182" fontId="50" fillId="0" borderId="0" applyFill="0" applyBorder="0" applyAlignment="0">
      <protection/>
    </xf>
    <xf numFmtId="0" fontId="42" fillId="20" borderId="0" applyNumberFormat="0" applyBorder="0" applyAlignment="0" applyProtection="0"/>
    <xf numFmtId="0" fontId="22" fillId="0" borderId="14" applyNumberFormat="0" applyFill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9" fillId="26" borderId="0" applyNumberFormat="0" applyBorder="0" applyAlignment="0" applyProtection="0"/>
    <xf numFmtId="0" fontId="19" fillId="9" borderId="0" applyNumberFormat="0" applyBorder="0" applyAlignment="0" applyProtection="0"/>
    <xf numFmtId="0" fontId="38" fillId="11" borderId="0" applyNumberFormat="0" applyBorder="0" applyAlignment="0" applyProtection="0"/>
    <xf numFmtId="0" fontId="20" fillId="11" borderId="0" applyNumberFormat="0" applyBorder="0" applyAlignment="0" applyProtection="0"/>
    <xf numFmtId="0" fontId="38" fillId="11" borderId="0" applyNumberFormat="0" applyBorder="0" applyAlignment="0" applyProtection="0"/>
    <xf numFmtId="0" fontId="68" fillId="0" borderId="15" applyNumberFormat="0" applyFill="0" applyAlignment="0" applyProtection="0"/>
    <xf numFmtId="0" fontId="19" fillId="2" borderId="0" applyNumberFormat="0" applyBorder="0" applyAlignment="0" applyProtection="0"/>
    <xf numFmtId="0" fontId="38" fillId="11" borderId="0" applyNumberFormat="0" applyBorder="0" applyAlignment="0" applyProtection="0"/>
    <xf numFmtId="0" fontId="5" fillId="0" borderId="0">
      <alignment/>
      <protection/>
    </xf>
    <xf numFmtId="0" fontId="19" fillId="2" borderId="0" applyNumberFormat="0" applyBorder="0" applyAlignment="0" applyProtection="0"/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29" fillId="23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5" fillId="12" borderId="0" applyNumberFormat="0" applyBorder="0" applyAlignment="0" applyProtection="0"/>
    <xf numFmtId="0" fontId="5" fillId="0" borderId="0">
      <alignment vertical="center"/>
      <protection/>
    </xf>
    <xf numFmtId="0" fontId="25" fillId="2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33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2" fillId="5" borderId="0" applyNumberFormat="0" applyBorder="0" applyAlignment="0" applyProtection="0"/>
    <xf numFmtId="0" fontId="35" fillId="11" borderId="0" applyNumberFormat="0" applyBorder="0" applyAlignment="0" applyProtection="0"/>
    <xf numFmtId="0" fontId="42" fillId="20" borderId="0" applyNumberFormat="0" applyBorder="0" applyAlignment="0" applyProtection="0"/>
    <xf numFmtId="0" fontId="46" fillId="2" borderId="0" applyNumberFormat="0" applyBorder="0" applyAlignment="0" applyProtection="0"/>
    <xf numFmtId="1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27" borderId="0" applyNumberFormat="0" applyBorder="0" applyAlignment="0" applyProtection="0"/>
    <xf numFmtId="0" fontId="19" fillId="2" borderId="0" applyNumberFormat="0" applyBorder="0" applyAlignment="0" applyProtection="0"/>
    <xf numFmtId="0" fontId="15" fillId="0" borderId="0">
      <alignment vertical="center"/>
      <protection/>
    </xf>
    <xf numFmtId="0" fontId="19" fillId="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9" fillId="28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62" fillId="6" borderId="0" applyNumberFormat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17" borderId="3" applyNumberFormat="0" applyFont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5" fillId="0" borderId="0">
      <alignment/>
      <protection/>
    </xf>
    <xf numFmtId="0" fontId="32" fillId="9" borderId="0" applyNumberFormat="0" applyBorder="0" applyAlignment="0" applyProtection="0"/>
    <xf numFmtId="0" fontId="29" fillId="6" borderId="0" applyNumberFormat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42" fillId="24" borderId="0" applyNumberFormat="0" applyBorder="0" applyAlignment="0" applyProtection="0"/>
    <xf numFmtId="0" fontId="11" fillId="5" borderId="0" applyNumberFormat="0" applyBorder="0" applyAlignment="0" applyProtection="0"/>
    <xf numFmtId="0" fontId="19" fillId="9" borderId="0" applyNumberFormat="0" applyBorder="0" applyAlignment="0" applyProtection="0"/>
    <xf numFmtId="0" fontId="26" fillId="0" borderId="0" applyProtection="0">
      <alignment/>
    </xf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8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20" borderId="0" applyNumberFormat="0" applyBorder="0" applyAlignment="0" applyProtection="0"/>
    <xf numFmtId="0" fontId="29" fillId="9" borderId="0" applyNumberFormat="0" applyBorder="0" applyAlignment="0" applyProtection="0"/>
    <xf numFmtId="0" fontId="20" fillId="8" borderId="0" applyNumberFormat="0" applyBorder="0" applyAlignment="0" applyProtection="0"/>
    <xf numFmtId="0" fontId="29" fillId="16" borderId="0" applyNumberFormat="0" applyBorder="0" applyAlignment="0" applyProtection="0"/>
    <xf numFmtId="0" fontId="33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5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32" fillId="2" borderId="0" applyNumberFormat="0" applyBorder="0" applyAlignment="0" applyProtection="0"/>
    <xf numFmtId="185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11" fillId="24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33" fillId="5" borderId="0" applyNumberFormat="0" applyBorder="0" applyAlignment="0" applyProtection="0"/>
    <xf numFmtId="0" fontId="20" fillId="11" borderId="0" applyNumberFormat="0" applyBorder="0" applyAlignment="0" applyProtection="0"/>
    <xf numFmtId="0" fontId="11" fillId="24" borderId="0" applyNumberFormat="0" applyBorder="0" applyAlignment="0" applyProtection="0"/>
    <xf numFmtId="0" fontId="19" fillId="2" borderId="0" applyNumberFormat="0" applyBorder="0" applyAlignment="0" applyProtection="0"/>
    <xf numFmtId="0" fontId="34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32" fillId="9" borderId="0" applyNumberFormat="0" applyBorder="0" applyAlignment="0" applyProtection="0"/>
    <xf numFmtId="0" fontId="25" fillId="22" borderId="0" applyNumberFormat="0" applyBorder="0" applyAlignment="0" applyProtection="0"/>
    <xf numFmtId="0" fontId="19" fillId="2" borderId="0" applyNumberFormat="0" applyBorder="0" applyAlignment="0" applyProtection="0"/>
    <xf numFmtId="0" fontId="11" fillId="0" borderId="0">
      <alignment vertical="center"/>
      <protection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7" borderId="0" applyNumberFormat="0" applyBorder="0" applyAlignment="0" applyProtection="0"/>
    <xf numFmtId="0" fontId="34" fillId="8" borderId="0" applyNumberFormat="0" applyBorder="0" applyAlignment="0" applyProtection="0"/>
    <xf numFmtId="0" fontId="20" fillId="8" borderId="0" applyNumberFormat="0" applyBorder="0" applyAlignment="0" applyProtection="0"/>
    <xf numFmtId="0" fontId="34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67" fillId="0" borderId="0">
      <alignment/>
      <protection/>
    </xf>
    <xf numFmtId="0" fontId="5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8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9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3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5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8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20" fillId="8" borderId="0" applyNumberFormat="0" applyBorder="0" applyAlignment="0" applyProtection="0"/>
    <xf numFmtId="0" fontId="11" fillId="18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/>
      <protection/>
    </xf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 vertical="center"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8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2" borderId="0" applyNumberFormat="0" applyBorder="0" applyAlignment="0" applyProtection="0"/>
    <xf numFmtId="0" fontId="5" fillId="0" borderId="0">
      <alignment/>
      <protection/>
    </xf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4" fillId="0" borderId="1" applyNumberFormat="0" applyFill="0" applyAlignment="0" applyProtection="0"/>
    <xf numFmtId="0" fontId="48" fillId="0" borderId="0" applyProtection="0">
      <alignment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 vertical="center"/>
      <protection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1" fillId="20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35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4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11" borderId="0" applyNumberFormat="0" applyBorder="0" applyAlignment="0" applyProtection="0"/>
    <xf numFmtId="0" fontId="5" fillId="0" borderId="0">
      <alignment/>
      <protection/>
    </xf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3" fillId="21" borderId="0" applyNumberFormat="0" applyBorder="0" applyAlignment="0" applyProtection="0"/>
    <xf numFmtId="0" fontId="32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21" borderId="0" applyNumberFormat="0" applyBorder="0" applyAlignment="0" applyProtection="0"/>
    <xf numFmtId="0" fontId="19" fillId="9" borderId="0" applyNumberFormat="0" applyBorder="0" applyAlignment="0" applyProtection="0"/>
    <xf numFmtId="0" fontId="4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9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9" fillId="0" borderId="11" applyNumberFormat="0" applyFill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6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55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5" borderId="0" applyNumberFormat="0" applyBorder="0" applyAlignment="0" applyProtection="0"/>
    <xf numFmtId="0" fontId="19" fillId="2" borderId="0" applyNumberFormat="0" applyBorder="0" applyAlignment="0" applyProtection="0"/>
    <xf numFmtId="0" fontId="38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2" fillId="9" borderId="0" applyNumberFormat="0" applyBorder="0" applyAlignment="0" applyProtection="0"/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Protection="0">
      <alignment vertical="center"/>
    </xf>
    <xf numFmtId="0" fontId="19" fillId="2" borderId="0" applyNumberFormat="0" applyBorder="0" applyAlignment="0" applyProtection="0"/>
    <xf numFmtId="0" fontId="42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7" fillId="0" borderId="11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383">
      <alignment/>
      <protection/>
    </xf>
    <xf numFmtId="0" fontId="3" fillId="0" borderId="0" xfId="383" applyFont="1">
      <alignment/>
      <protection/>
    </xf>
    <xf numFmtId="0" fontId="4" fillId="0" borderId="0" xfId="176" applyFont="1" applyAlignment="1">
      <alignment horizontal="center" vertical="center" wrapText="1"/>
      <protection/>
    </xf>
    <xf numFmtId="0" fontId="5" fillId="0" borderId="0" xfId="176" applyFont="1" applyAlignment="1">
      <alignment horizontal="center" vertical="center" wrapText="1"/>
      <protection/>
    </xf>
    <xf numFmtId="0" fontId="1" fillId="0" borderId="4" xfId="176" applyFont="1" applyBorder="1" applyAlignment="1">
      <alignment horizontal="center" vertical="center" wrapText="1"/>
      <protection/>
    </xf>
    <xf numFmtId="0" fontId="1" fillId="0" borderId="4" xfId="176" applyFont="1" applyBorder="1" applyAlignment="1">
      <alignment horizontal="left" vertical="center" wrapText="1"/>
      <protection/>
    </xf>
    <xf numFmtId="0" fontId="2" fillId="0" borderId="16" xfId="383" applyBorder="1" applyAlignment="1">
      <alignment horizontal="left" vertical="center" wrapText="1"/>
      <protection/>
    </xf>
    <xf numFmtId="0" fontId="1" fillId="0" borderId="4" xfId="176" applyFont="1" applyBorder="1" applyAlignment="1">
      <alignment horizontal="right" vertical="center" wrapText="1"/>
      <protection/>
    </xf>
    <xf numFmtId="0" fontId="6" fillId="0" borderId="0" xfId="383" applyFont="1" applyBorder="1" applyAlignment="1" applyProtection="1">
      <alignment/>
      <protection/>
    </xf>
    <xf numFmtId="189" fontId="6" fillId="0" borderId="0" xfId="383" applyNumberFormat="1" applyFont="1" applyFill="1" applyBorder="1" applyAlignment="1" applyProtection="1">
      <alignment/>
      <protection/>
    </xf>
    <xf numFmtId="0" fontId="7" fillId="0" borderId="0" xfId="383" applyFont="1" applyBorder="1" applyAlignment="1" applyProtection="1">
      <alignment horizontal="left" vertical="top"/>
      <protection/>
    </xf>
    <xf numFmtId="189" fontId="7" fillId="0" borderId="0" xfId="383" applyNumberFormat="1" applyFont="1" applyFill="1" applyBorder="1" applyAlignment="1" applyProtection="1">
      <alignment horizontal="left" vertical="top"/>
      <protection/>
    </xf>
    <xf numFmtId="0" fontId="8" fillId="0" borderId="0" xfId="383" applyFont="1" applyBorder="1" applyAlignment="1" applyProtection="1">
      <alignment horizontal="center" vertical="center"/>
      <protection/>
    </xf>
    <xf numFmtId="0" fontId="8" fillId="0" borderId="0" xfId="383" applyFont="1" applyBorder="1" applyAlignment="1" applyProtection="1">
      <alignment horizontal="center" vertical="top"/>
      <protection/>
    </xf>
    <xf numFmtId="189" fontId="8" fillId="0" borderId="0" xfId="383" applyNumberFormat="1" applyFont="1" applyFill="1" applyBorder="1" applyAlignment="1" applyProtection="1">
      <alignment horizontal="center" vertical="top"/>
      <protection/>
    </xf>
    <xf numFmtId="0" fontId="7" fillId="0" borderId="0" xfId="383" applyFont="1" applyBorder="1" applyAlignment="1" applyProtection="1">
      <alignment horizontal="right" vertical="center"/>
      <protection/>
    </xf>
    <xf numFmtId="189" fontId="7" fillId="0" borderId="0" xfId="383" applyNumberFormat="1" applyFont="1" applyFill="1" applyBorder="1" applyAlignment="1" applyProtection="1">
      <alignment horizontal="right" vertical="center"/>
      <protection/>
    </xf>
    <xf numFmtId="0" fontId="9" fillId="0" borderId="4" xfId="383" applyFont="1" applyBorder="1" applyAlignment="1" applyProtection="1">
      <alignment horizontal="center" vertical="center" wrapText="1"/>
      <protection/>
    </xf>
    <xf numFmtId="0" fontId="9" fillId="0" borderId="4" xfId="383" applyFont="1" applyFill="1" applyBorder="1" applyAlignment="1" applyProtection="1">
      <alignment horizontal="center" vertical="center" wrapText="1"/>
      <protection/>
    </xf>
    <xf numFmtId="189" fontId="9" fillId="0" borderId="4" xfId="383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189" fontId="11" fillId="0" borderId="4" xfId="383" applyNumberFormat="1" applyFont="1" applyFill="1" applyBorder="1" applyAlignment="1" applyProtection="1">
      <alignment horizontal="right" vertical="center" wrapText="1"/>
      <protection/>
    </xf>
    <xf numFmtId="0" fontId="5" fillId="0" borderId="0" xfId="78" applyFont="1">
      <alignment/>
      <protection/>
    </xf>
    <xf numFmtId="190" fontId="0" fillId="0" borderId="0" xfId="78" applyNumberFormat="1" applyFill="1" applyAlignment="1">
      <alignment vertical="center"/>
      <protection/>
    </xf>
    <xf numFmtId="0" fontId="0" fillId="0" borderId="0" xfId="78" applyNumberFormat="1" applyFill="1" applyAlignment="1">
      <alignment vertical="center" wrapText="1"/>
      <protection/>
    </xf>
    <xf numFmtId="0" fontId="0" fillId="0" borderId="0" xfId="78" applyNumberFormat="1" applyFill="1" applyAlignment="1">
      <alignment vertical="center"/>
      <protection/>
    </xf>
    <xf numFmtId="0" fontId="0" fillId="0" borderId="0" xfId="78" applyFill="1" applyAlignment="1">
      <alignment vertical="center"/>
      <protection/>
    </xf>
    <xf numFmtId="0" fontId="0" fillId="0" borderId="0" xfId="78" applyFill="1">
      <alignment/>
      <protection/>
    </xf>
    <xf numFmtId="0" fontId="0" fillId="0" borderId="0" xfId="78">
      <alignment/>
      <protection/>
    </xf>
    <xf numFmtId="190" fontId="4" fillId="0" borderId="0" xfId="78" applyNumberFormat="1" applyFont="1" applyFill="1" applyAlignment="1">
      <alignment vertical="center"/>
      <protection/>
    </xf>
    <xf numFmtId="0" fontId="4" fillId="0" borderId="0" xfId="78" applyNumberFormat="1" applyFont="1" applyFill="1" applyAlignment="1">
      <alignment vertical="center" wrapText="1"/>
      <protection/>
    </xf>
    <xf numFmtId="0" fontId="4" fillId="0" borderId="0" xfId="78" applyNumberFormat="1" applyFont="1" applyFill="1" applyAlignment="1">
      <alignment vertical="center"/>
      <protection/>
    </xf>
    <xf numFmtId="0" fontId="4" fillId="0" borderId="0" xfId="78" applyFont="1" applyFill="1" applyAlignment="1">
      <alignment vertical="center"/>
      <protection/>
    </xf>
    <xf numFmtId="0" fontId="12" fillId="0" borderId="0" xfId="197" applyNumberFormat="1" applyFont="1" applyFill="1" applyAlignment="1">
      <alignment horizontal="center" vertical="center" wrapText="1"/>
      <protection/>
    </xf>
    <xf numFmtId="0" fontId="12" fillId="0" borderId="0" xfId="197" applyNumberFormat="1" applyFont="1" applyFill="1" applyAlignment="1">
      <alignment horizontal="center" vertical="center"/>
      <protection/>
    </xf>
    <xf numFmtId="0" fontId="12" fillId="0" borderId="0" xfId="197" applyFont="1" applyFill="1" applyAlignment="1">
      <alignment horizontal="center" vertical="center"/>
      <protection/>
    </xf>
    <xf numFmtId="0" fontId="13" fillId="0" borderId="0" xfId="197" applyNumberFormat="1" applyFont="1" applyFill="1" applyBorder="1" applyAlignment="1">
      <alignment horizontal="right" vertical="center" wrapText="1"/>
      <protection/>
    </xf>
    <xf numFmtId="0" fontId="13" fillId="0" borderId="0" xfId="197" applyNumberFormat="1" applyFont="1" applyFill="1" applyBorder="1" applyAlignment="1">
      <alignment horizontal="right" vertical="center"/>
      <protection/>
    </xf>
    <xf numFmtId="0" fontId="13" fillId="0" borderId="0" xfId="197" applyFont="1" applyFill="1" applyBorder="1" applyAlignment="1">
      <alignment horizontal="right" vertical="center"/>
      <protection/>
    </xf>
    <xf numFmtId="190" fontId="5" fillId="0" borderId="4" xfId="78" applyNumberFormat="1" applyFont="1" applyFill="1" applyBorder="1" applyAlignment="1">
      <alignment horizontal="center" vertical="center"/>
      <protection/>
    </xf>
    <xf numFmtId="0" fontId="5" fillId="0" borderId="4" xfId="78" applyNumberFormat="1" applyFont="1" applyFill="1" applyBorder="1" applyAlignment="1">
      <alignment horizontal="center" vertical="center" wrapText="1"/>
      <protection/>
    </xf>
    <xf numFmtId="0" fontId="5" fillId="0" borderId="4" xfId="78" applyNumberFormat="1" applyFont="1" applyFill="1" applyBorder="1" applyAlignment="1">
      <alignment horizontal="center" vertical="center"/>
      <protection/>
    </xf>
    <xf numFmtId="0" fontId="5" fillId="0" borderId="4" xfId="78" applyFont="1" applyFill="1" applyBorder="1" applyAlignment="1">
      <alignment horizontal="center" vertical="center"/>
      <protection/>
    </xf>
    <xf numFmtId="190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189" fontId="10" fillId="0" borderId="4" xfId="0" applyNumberFormat="1" applyFont="1" applyFill="1" applyBorder="1" applyAlignment="1">
      <alignment horizontal="right" vertical="center"/>
    </xf>
    <xf numFmtId="0" fontId="4" fillId="0" borderId="0" xfId="78" applyFont="1" applyFill="1" applyAlignment="1">
      <alignment/>
      <protection/>
    </xf>
    <xf numFmtId="0" fontId="4" fillId="0" borderId="0" xfId="78" applyFont="1" applyAlignment="1">
      <alignment/>
      <protection/>
    </xf>
    <xf numFmtId="0" fontId="12" fillId="0" borderId="0" xfId="197" applyFont="1" applyFill="1" applyAlignment="1">
      <alignment horizontal="center" vertical="center"/>
      <protection/>
    </xf>
    <xf numFmtId="0" fontId="12" fillId="0" borderId="0" xfId="197" applyFont="1" applyAlignment="1">
      <alignment horizontal="center" vertical="center"/>
      <protection/>
    </xf>
    <xf numFmtId="0" fontId="13" fillId="0" borderId="0" xfId="197" applyFont="1" applyFill="1" applyBorder="1" applyAlignment="1">
      <alignment horizontal="right"/>
      <protection/>
    </xf>
    <xf numFmtId="0" fontId="13" fillId="0" borderId="0" xfId="197" applyFont="1" applyBorder="1" applyAlignment="1">
      <alignment horizontal="right"/>
      <protection/>
    </xf>
    <xf numFmtId="0" fontId="5" fillId="0" borderId="4" xfId="78" applyFont="1" applyFill="1" applyBorder="1" applyAlignment="1">
      <alignment horizontal="center" vertical="center"/>
      <protection/>
    </xf>
    <xf numFmtId="0" fontId="5" fillId="0" borderId="4" xfId="78" applyFont="1" applyBorder="1" applyAlignment="1">
      <alignment horizontal="center" vertical="center"/>
      <protection/>
    </xf>
    <xf numFmtId="0" fontId="5" fillId="0" borderId="4" xfId="78" applyFont="1" applyFill="1" applyBorder="1" applyAlignment="1">
      <alignment horizontal="center" vertical="center" wrapText="1"/>
      <protection/>
    </xf>
    <xf numFmtId="0" fontId="5" fillId="0" borderId="4" xfId="78" applyFont="1" applyFill="1" applyBorder="1" applyAlignment="1">
      <alignment horizontal="center" vertical="center" wrapText="1"/>
      <protection/>
    </xf>
    <xf numFmtId="0" fontId="5" fillId="0" borderId="4" xfId="78" applyFont="1" applyBorder="1" applyAlignment="1">
      <alignment horizontal="center" vertical="center" wrapText="1"/>
      <protection/>
    </xf>
    <xf numFmtId="0" fontId="0" fillId="0" borderId="4" xfId="78" applyFill="1" applyBorder="1">
      <alignment/>
      <protection/>
    </xf>
    <xf numFmtId="0" fontId="0" fillId="0" borderId="4" xfId="78" applyBorder="1">
      <alignment/>
      <protection/>
    </xf>
    <xf numFmtId="0" fontId="0" fillId="0" borderId="4" xfId="78" applyNumberFormat="1" applyFill="1" applyBorder="1" applyAlignment="1">
      <alignment vertical="center"/>
      <protection/>
    </xf>
    <xf numFmtId="0" fontId="1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Continuous" vertical="top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91" fontId="5" fillId="0" borderId="4" xfId="0" applyNumberFormat="1" applyFont="1" applyFill="1" applyBorder="1" applyAlignment="1" applyProtection="1">
      <alignment horizontal="left" vertical="center" wrapText="1"/>
      <protection/>
    </xf>
    <xf numFmtId="192" fontId="5" fillId="0" borderId="18" xfId="0" applyNumberFormat="1" applyFont="1" applyFill="1" applyBorder="1" applyAlignment="1" applyProtection="1">
      <alignment horizontal="right" vertical="center" wrapText="1"/>
      <protection/>
    </xf>
    <xf numFmtId="192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 indent="1"/>
      <protection/>
    </xf>
    <xf numFmtId="0" fontId="5" fillId="0" borderId="4" xfId="0" applyNumberFormat="1" applyFont="1" applyFill="1" applyBorder="1" applyAlignment="1" applyProtection="1">
      <alignment horizontal="left" vertical="center" wrapText="1" indent="2"/>
      <protection/>
    </xf>
    <xf numFmtId="19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197">
      <alignment/>
      <protection/>
    </xf>
    <xf numFmtId="0" fontId="12" fillId="0" borderId="0" xfId="197" applyFont="1" applyAlignment="1">
      <alignment vertical="center"/>
      <protection/>
    </xf>
    <xf numFmtId="0" fontId="13" fillId="0" borderId="0" xfId="197" applyFont="1">
      <alignment/>
      <protection/>
    </xf>
    <xf numFmtId="0" fontId="13" fillId="0" borderId="4" xfId="197" applyFont="1" applyBorder="1" applyAlignment="1">
      <alignment horizontal="center" vertical="center" wrapText="1"/>
      <protection/>
    </xf>
    <xf numFmtId="0" fontId="13" fillId="0" borderId="4" xfId="197" applyFont="1" applyBorder="1" applyAlignment="1">
      <alignment horizontal="center" vertical="center"/>
      <protection/>
    </xf>
    <xf numFmtId="189" fontId="16" fillId="0" borderId="4" xfId="0" applyNumberFormat="1" applyFont="1" applyFill="1" applyBorder="1" applyAlignment="1">
      <alignment horizontal="right" vertical="center"/>
    </xf>
    <xf numFmtId="0" fontId="13" fillId="0" borderId="0" xfId="197" applyFont="1" applyAlignment="1">
      <alignment vertical="center"/>
      <protection/>
    </xf>
    <xf numFmtId="0" fontId="13" fillId="0" borderId="0" xfId="197" applyFont="1" applyAlignment="1">
      <alignment horizontal="right"/>
      <protection/>
    </xf>
    <xf numFmtId="0" fontId="5" fillId="0" borderId="0" xfId="197" applyBorder="1">
      <alignment/>
      <protection/>
    </xf>
    <xf numFmtId="0" fontId="13" fillId="0" borderId="0" xfId="19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93" fontId="0" fillId="0" borderId="0" xfId="0" applyNumberFormat="1" applyFont="1" applyFill="1" applyAlignment="1">
      <alignment/>
    </xf>
    <xf numFmtId="193" fontId="14" fillId="0" borderId="0" xfId="0" applyNumberFormat="1" applyFont="1" applyFill="1" applyAlignment="1" applyProtection="1">
      <alignment horizontal="centerContinuous" vertical="top"/>
      <protection/>
    </xf>
    <xf numFmtId="193" fontId="5" fillId="0" borderId="0" xfId="0" applyNumberFormat="1" applyFont="1" applyFill="1" applyAlignment="1">
      <alignment horizontal="right"/>
    </xf>
    <xf numFmtId="193" fontId="5" fillId="0" borderId="4" xfId="0" applyNumberFormat="1" applyFont="1" applyFill="1" applyBorder="1" applyAlignment="1">
      <alignment horizontal="centerContinuous" vertical="center"/>
    </xf>
    <xf numFmtId="193" fontId="5" fillId="0" borderId="4" xfId="0" applyNumberFormat="1" applyFont="1" applyFill="1" applyBorder="1" applyAlignment="1" applyProtection="1">
      <alignment horizontal="center" vertical="center" wrapText="1"/>
      <protection/>
    </xf>
    <xf numFmtId="189" fontId="15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right"/>
    </xf>
    <xf numFmtId="189" fontId="14" fillId="0" borderId="0" xfId="0" applyNumberFormat="1" applyFont="1" applyFill="1" applyAlignment="1" applyProtection="1">
      <alignment horizontal="right" vertical="top"/>
      <protection/>
    </xf>
    <xf numFmtId="189" fontId="5" fillId="0" borderId="0" xfId="0" applyNumberFormat="1" applyFont="1" applyFill="1" applyAlignment="1">
      <alignment horizontal="right"/>
    </xf>
    <xf numFmtId="189" fontId="5" fillId="0" borderId="4" xfId="0" applyNumberFormat="1" applyFont="1" applyFill="1" applyBorder="1" applyAlignment="1" applyProtection="1">
      <alignment horizontal="right" vertical="center" wrapText="1"/>
      <protection/>
    </xf>
    <xf numFmtId="189" fontId="5" fillId="0" borderId="4" xfId="0" applyNumberFormat="1" applyFont="1" applyFill="1" applyBorder="1" applyAlignment="1">
      <alignment horizontal="center" vertical="center"/>
    </xf>
    <xf numFmtId="189" fontId="5" fillId="0" borderId="4" xfId="0" applyNumberFormat="1" applyFont="1" applyFill="1" applyBorder="1" applyAlignment="1" applyProtection="1">
      <alignment horizontal="center" vertical="center" wrapText="1"/>
      <protection/>
    </xf>
    <xf numFmtId="189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189" fontId="5" fillId="0" borderId="4" xfId="0" applyNumberFormat="1" applyFont="1" applyFill="1" applyBorder="1" applyAlignment="1" applyProtection="1">
      <alignment horizontal="right" vertical="center"/>
      <protection/>
    </xf>
    <xf numFmtId="189" fontId="15" fillId="0" borderId="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/>
    </xf>
    <xf numFmtId="189" fontId="14" fillId="0" borderId="0" xfId="0" applyNumberFormat="1" applyFont="1" applyFill="1" applyAlignment="1" applyProtection="1">
      <alignment horizontal="centerContinuous" vertical="top"/>
      <protection/>
    </xf>
    <xf numFmtId="189" fontId="14" fillId="0" borderId="0" xfId="0" applyNumberFormat="1" applyFont="1" applyFill="1" applyAlignment="1">
      <alignment horizontal="centerContinuous" vertical="top"/>
    </xf>
    <xf numFmtId="189" fontId="17" fillId="0" borderId="4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>
      <alignment horizontal="left" vertical="center"/>
    </xf>
    <xf numFmtId="189" fontId="5" fillId="0" borderId="4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vertical="center"/>
    </xf>
    <xf numFmtId="192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 indent="3"/>
      <protection/>
    </xf>
    <xf numFmtId="189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Fill="1" applyAlignment="1">
      <alignment vertical="center"/>
    </xf>
    <xf numFmtId="189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8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 vertical="top"/>
    </xf>
    <xf numFmtId="194" fontId="15" fillId="0" borderId="0" xfId="0" applyNumberFormat="1" applyFont="1" applyFill="1" applyAlignment="1">
      <alignment horizontal="center" vertical="center"/>
    </xf>
    <xf numFmtId="189" fontId="1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right"/>
    </xf>
    <xf numFmtId="189" fontId="5" fillId="0" borderId="0" xfId="0" applyNumberFormat="1" applyFont="1" applyFill="1" applyAlignment="1">
      <alignment horizontal="right" vertical="center"/>
    </xf>
    <xf numFmtId="189" fontId="5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 vertical="top"/>
    </xf>
    <xf numFmtId="194" fontId="14" fillId="0" borderId="0" xfId="0" applyNumberFormat="1" applyFont="1" applyFill="1" applyAlignment="1">
      <alignment horizontal="centerContinuous" vertical="top"/>
    </xf>
    <xf numFmtId="0" fontId="5" fillId="0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top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94" fontId="1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5" fontId="14" fillId="0" borderId="0" xfId="0" applyNumberFormat="1" applyFont="1" applyFill="1" applyAlignment="1" applyProtection="1">
      <alignment horizontal="center" vertical="top"/>
      <protection/>
    </xf>
    <xf numFmtId="196" fontId="5" fillId="0" borderId="0" xfId="0" applyNumberFormat="1" applyFont="1" applyFill="1" applyAlignment="1" applyProtection="1">
      <alignment horizontal="right"/>
      <protection/>
    </xf>
    <xf numFmtId="189" fontId="5" fillId="0" borderId="0" xfId="0" applyNumberFormat="1" applyFont="1" applyFill="1" applyAlignment="1" applyProtection="1">
      <alignment horizontal="right"/>
      <protection/>
    </xf>
    <xf numFmtId="196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right" vertical="center" wrapText="1"/>
      <protection/>
    </xf>
    <xf numFmtId="189" fontId="0" fillId="0" borderId="4" xfId="0" applyNumberFormat="1" applyFont="1" applyFill="1" applyBorder="1" applyAlignment="1" applyProtection="1">
      <alignment horizontal="right" vertical="center"/>
      <protection/>
    </xf>
    <xf numFmtId="189" fontId="0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NumberFormat="1" applyFont="1" applyFill="1" applyBorder="1" applyAlignment="1">
      <alignment horizontal="center" vertical="center" wrapText="1"/>
    </xf>
    <xf numFmtId="189" fontId="18" fillId="0" borderId="4" xfId="0" applyNumberFormat="1" applyFont="1" applyFill="1" applyBorder="1" applyAlignment="1">
      <alignment horizontal="right" vertical="center"/>
    </xf>
    <xf numFmtId="192" fontId="5" fillId="0" borderId="4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15" fillId="0" borderId="0" xfId="0" applyNumberFormat="1" applyFont="1" applyFill="1" applyAlignment="1" applyProtection="1">
      <alignment horizontal="right" vertical="top"/>
      <protection/>
    </xf>
    <xf numFmtId="196" fontId="15" fillId="0" borderId="0" xfId="0" applyNumberFormat="1" applyFont="1" applyFill="1" applyAlignment="1" applyProtection="1">
      <alignment horizontal="right" vertical="top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93" fontId="0" fillId="0" borderId="4" xfId="0" applyNumberFormat="1" applyFont="1" applyFill="1" applyBorder="1" applyAlignment="1">
      <alignment horizontal="center" vertical="center" wrapText="1"/>
    </xf>
    <xf numFmtId="196" fontId="0" fillId="0" borderId="17" xfId="0" applyNumberFormat="1" applyFont="1" applyFill="1" applyBorder="1" applyAlignment="1" applyProtection="1">
      <alignment horizontal="center" vertical="center" wrapText="1"/>
      <protection/>
    </xf>
    <xf numFmtId="196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197" fontId="0" fillId="0" borderId="0" xfId="0" applyNumberFormat="1" applyFont="1" applyFill="1" applyAlignment="1">
      <alignment/>
    </xf>
    <xf numFmtId="197" fontId="14" fillId="0" borderId="0" xfId="0" applyNumberFormat="1" applyFont="1" applyFill="1" applyAlignment="1" applyProtection="1">
      <alignment horizontal="centerContinuous" vertical="top"/>
      <protection/>
    </xf>
    <xf numFmtId="197" fontId="14" fillId="0" borderId="0" xfId="0" applyNumberFormat="1" applyFont="1" applyFill="1" applyAlignment="1">
      <alignment horizontal="centerContinuous" vertical="top"/>
    </xf>
    <xf numFmtId="197" fontId="5" fillId="0" borderId="0" xfId="0" applyNumberFormat="1" applyFont="1" applyFill="1" applyAlignment="1">
      <alignment horizontal="right"/>
    </xf>
    <xf numFmtId="197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197" fontId="5" fillId="0" borderId="0" xfId="0" applyNumberFormat="1" applyFont="1" applyFill="1" applyAlignment="1" applyProtection="1">
      <alignment horizontal="right" vertical="center" wrapText="1"/>
      <protection/>
    </xf>
    <xf numFmtId="197" fontId="15" fillId="0" borderId="0" xfId="0" applyNumberFormat="1" applyFont="1" applyFill="1" applyAlignment="1">
      <alignment vertical="center"/>
    </xf>
    <xf numFmtId="197" fontId="15" fillId="0" borderId="0" xfId="0" applyNumberFormat="1" applyFont="1" applyFill="1" applyBorder="1" applyAlignment="1">
      <alignment vertical="center"/>
    </xf>
  </cellXfs>
  <cellStyles count="838">
    <cellStyle name="Normal" xfId="0"/>
    <cellStyle name="汇总 2" xfId="15"/>
    <cellStyle name="好_县市旗测算-新科目（20080627）_不含人员经费系数_财力性转移支付2010年预算参考数" xfId="16"/>
    <cellStyle name="好_重点民生支出需求测算表社保（农村低保）081112" xfId="17"/>
    <cellStyle name="好_县市旗测算-新科目（20080626）_不含人员经费系数" xfId="18"/>
    <cellStyle name="好_县市旗测算20080508_民生政策最低支出需求" xfId="19"/>
    <cellStyle name="好_文体广播事业(按照总人口测算）—20080416_财力性转移支付2010年预算参考数" xfId="20"/>
    <cellStyle name="好_卫生(按照总人口测算）—20080416_县市旗测算-新科目（含人口规模效应）_财力性转移支付2010年预算参考数" xfId="21"/>
    <cellStyle name="好_县区合并测算20080423(按照各省比重）_县市旗测算-新科目（含人口规模效应）" xfId="22"/>
    <cellStyle name="千位分隔[0] 3" xfId="23"/>
    <cellStyle name="好_分县成本差异系数_财力性转移支付2010年预算参考数" xfId="24"/>
    <cellStyle name="Accent2 - 60%" xfId="25"/>
    <cellStyle name="好_农林水和城市维护标准支出20080505－县区合计_财力性转移支付2010年预算参考数" xfId="26"/>
    <cellStyle name="好_县市旗测算20080508_县市旗测算-新科目（含人口规模效应）" xfId="27"/>
    <cellStyle name="Comma_1995" xfId="28"/>
    <cellStyle name="常规 19" xfId="29"/>
    <cellStyle name="常规 24" xfId="30"/>
    <cellStyle name="好_行政公检法测算_民生政策最低支出需求" xfId="31"/>
    <cellStyle name="Calculation" xfId="32"/>
    <cellStyle name="好_农林水和城市维护标准支出20080505－县区合计_县市旗测算-新科目（含人口规模效应）_财力性转移支付2010年预算参考数" xfId="33"/>
    <cellStyle name="Accent3 - 20%" xfId="34"/>
    <cellStyle name="comma zerodec" xfId="35"/>
    <cellStyle name="40% - Accent3" xfId="36"/>
    <cellStyle name="常规 2 2" xfId="37"/>
    <cellStyle name="强调文字颜色 1 2" xfId="38"/>
    <cellStyle name="差_行政公检法测算_财力性转移支付2010年预算参考数" xfId="39"/>
    <cellStyle name="差_县市旗测算-新科目（20080627）" xfId="40"/>
    <cellStyle name="差_其他部门(按照总人口测算）—20080416_财力性转移支付2010年预算参考数" xfId="41"/>
    <cellStyle name="差_自行调整差异系数顺序_财力性转移支付2010年预算参考数" xfId="42"/>
    <cellStyle name="差_县区合并测算20080421_不含人员经费系数_财力性转移支付2010年预算参考数" xfId="43"/>
    <cellStyle name="好_2006年全省财力计算表（中央、决算）" xfId="44"/>
    <cellStyle name="差_缺口县区测算(财政部标准)_财力性转移支付2010年预算参考数" xfId="45"/>
    <cellStyle name="好_测算结果_财力性转移支付2010年预算参考数" xfId="46"/>
    <cellStyle name="常规 7 2" xfId="47"/>
    <cellStyle name="强调文字颜色 6 2" xfId="48"/>
    <cellStyle name="差_农林水和城市维护标准支出20080505－县区合计_不含人员经费系数" xfId="49"/>
    <cellStyle name="差_县区合并测算20080421_不含人员经费系数" xfId="50"/>
    <cellStyle name="40% - 强调文字颜色 4 2" xfId="51"/>
    <cellStyle name="20% - 强调文字颜色 6 2" xfId="52"/>
    <cellStyle name="常规 5" xfId="53"/>
    <cellStyle name="好_县市旗测算-新科目（20080627）_财力性转移支付2010年预算参考数" xfId="54"/>
    <cellStyle name="强调文字颜色 4" xfId="55"/>
    <cellStyle name="好_社保处下达区县2015年指标（第二批）" xfId="56"/>
    <cellStyle name="好_市辖区测算20080510_县市旗测算-新科目（含人口规模效应）" xfId="57"/>
    <cellStyle name="60% - 强调文字颜色 3 2" xfId="58"/>
    <cellStyle name="差_文体广播事业(按照总人口测算）—20080416_民生政策最低支出需求" xfId="59"/>
    <cellStyle name="差_农林水和城市维护标准支出20080505－县区合计_财力性转移支付2010年预算参考数" xfId="60"/>
    <cellStyle name="差_县市旗测算-新科目（20080627）_民生政策最低支出需求" xfId="61"/>
    <cellStyle name="好_县市旗测算20080508_财力性转移支付2010年预算参考数" xfId="62"/>
    <cellStyle name="60% - 强调文字颜色 5 2" xfId="63"/>
    <cellStyle name="60% - 强调文字颜色 6 2" xfId="64"/>
    <cellStyle name="Accent1_2006年33甘肃" xfId="65"/>
    <cellStyle name="好_分县成本差异系数_民生政策最低支出需求_财力性转移支付2010年预算参考数" xfId="66"/>
    <cellStyle name="Note" xfId="67"/>
    <cellStyle name="好_22湖南_财力性转移支付2010年预算参考数" xfId="68"/>
    <cellStyle name="Accent6_2006年33甘肃" xfId="69"/>
    <cellStyle name="差_县市旗测算20080508_民生政策最低支出需求_财力性转移支付2010年预算参考数" xfId="70"/>
    <cellStyle name="Input [yellow]" xfId="71"/>
    <cellStyle name="好_县市旗测算20080508_县市旗测算-新科目（含人口规模效应）_财力性转移支付2010年预算参考数" xfId="72"/>
    <cellStyle name="好_行政（人员）_县市旗测算-新科目（含人口规模效应）" xfId="73"/>
    <cellStyle name="Accent5" xfId="74"/>
    <cellStyle name="检查单元格 2" xfId="75"/>
    <cellStyle name="好_教育(按照总人口测算）—20080416_财力性转移支付2010年预算参考数" xfId="76"/>
    <cellStyle name="差_县区合并测算20080423(按照各省比重）_县市旗测算-新科目（含人口规模效应）_财力性转移支付2010年预算参考数" xfId="77"/>
    <cellStyle name="常规 23" xfId="78"/>
    <cellStyle name="常规 18" xfId="79"/>
    <cellStyle name="Accent6 - 20%" xfId="80"/>
    <cellStyle name="Accent4 - 20%" xfId="81"/>
    <cellStyle name="Accent6 - 40%" xfId="82"/>
    <cellStyle name="差_市辖区测算20080510_财力性转移支付2010年预算参考数" xfId="83"/>
    <cellStyle name="差_530623_2006年县级财政报表附表" xfId="84"/>
    <cellStyle name="ColLevel_0" xfId="85"/>
    <cellStyle name="差_2016人代会附表（2015-9-11）（姚局）-财经委" xfId="86"/>
    <cellStyle name="好_县区合并测算20080423(按照各省比重）" xfId="87"/>
    <cellStyle name="好_卫生(按照总人口测算）—20080416_不含人员经费系数" xfId="88"/>
    <cellStyle name="差_M01-2(州市补助收入)" xfId="89"/>
    <cellStyle name="差_测算结果汇总_财力性转移支付2010年预算参考数" xfId="90"/>
    <cellStyle name="통화 [0]_BOILER-CO1" xfId="91"/>
    <cellStyle name="差_09黑龙江_财力性转移支付2010年预算参考数" xfId="92"/>
    <cellStyle name="20% - 强调文字颜色 1 2" xfId="93"/>
    <cellStyle name="Currency_1995" xfId="94"/>
    <cellStyle name="好_2006年27重庆_财力性转移支付2010年预算参考数" xfId="95"/>
    <cellStyle name="差_行政公检法测算_县市旗测算-新科目（含人口规模效应）" xfId="96"/>
    <cellStyle name="Currency1" xfId="97"/>
    <cellStyle name="差_一般预算支出口径剔除表_财力性转移支付2010年预算参考数" xfId="98"/>
    <cellStyle name="?鹎%U龡&amp;H齲_x0001_C铣_x0014__x0007__x0001__x0001_" xfId="99"/>
    <cellStyle name="差_教育(按照总人口测算）—20080416_不含人员经费系数" xfId="100"/>
    <cellStyle name="常规 13" xfId="101"/>
    <cellStyle name="Dollar (zero dec)" xfId="102"/>
    <cellStyle name="差_1110洱源县" xfId="103"/>
    <cellStyle name="差_县市旗测算20080508_不含人员经费系数_财力性转移支付2010年预算参考数" xfId="104"/>
    <cellStyle name="60% - 强调文字颜色 4 2" xfId="105"/>
    <cellStyle name="差_11大理" xfId="106"/>
    <cellStyle name="好_34青海_财力性转移支付2010年预算参考数" xfId="107"/>
    <cellStyle name="Good" xfId="108"/>
    <cellStyle name="好_教育(按照总人口测算）—20080416_县市旗测算-新科目（含人口规模效应）" xfId="109"/>
    <cellStyle name="标题 5" xfId="110"/>
    <cellStyle name="好_Book2_财力性转移支付2010年预算参考数" xfId="111"/>
    <cellStyle name="差_成本差异系数（含人口规模）_财力性转移支付2010年预算参考数" xfId="112"/>
    <cellStyle name="20% - 强调文字颜色 5 2" xfId="113"/>
    <cellStyle name="差_县市旗测算20080508_县市旗测算-新科目（含人口规模效应）" xfId="114"/>
    <cellStyle name="差_05潍坊" xfId="115"/>
    <cellStyle name="Accent2_2006年33甘肃" xfId="116"/>
    <cellStyle name="콤마_BOILER-CO1" xfId="117"/>
    <cellStyle name="差_县区合并测算20080421_民生政策最低支出需求" xfId="118"/>
    <cellStyle name="好_河南 缺口县区测算(地方填报白)" xfId="119"/>
    <cellStyle name="好_县市旗测算20080508_不含人员经费系数" xfId="120"/>
    <cellStyle name="Bad" xfId="121"/>
    <cellStyle name="好_县区合并测算20080423(按照各省比重）_不含人员经费系数_财力性转移支付2010年预算参考数" xfId="122"/>
    <cellStyle name="好_教育(按照总人口测算）—20080416_民生政策最低支出需求_财力性转移支付2010年预算参考数" xfId="123"/>
    <cellStyle name="好_2006年27重庆" xfId="124"/>
    <cellStyle name="好_其他部门(按照总人口测算）—20080416_不含人员经费系数" xfId="125"/>
    <cellStyle name="Neutral" xfId="126"/>
    <cellStyle name="好_2007一般预算支出口径剔除表" xfId="127"/>
    <cellStyle name="差_行政公检法测算" xfId="128"/>
    <cellStyle name="后继超链接" xfId="129"/>
    <cellStyle name="好_30云南_1_财力性转移支付2010年预算参考数" xfId="130"/>
    <cellStyle name="差_文体广播事业(按照总人口测算）—20080416_不含人员经费系数" xfId="131"/>
    <cellStyle name="差_22湖南" xfId="132"/>
    <cellStyle name="Header2" xfId="133"/>
    <cellStyle name="好_530623_2006年县级财政报表附表" xfId="134"/>
    <cellStyle name="差_不含人员经费系数" xfId="135"/>
    <cellStyle name="差_分析缺口率" xfId="136"/>
    <cellStyle name="HEADING2" xfId="137"/>
    <cellStyle name="好_行政(燃修费)_不含人员经费系数_财力性转移支付2010年预算参考数" xfId="138"/>
    <cellStyle name="no dec" xfId="139"/>
    <cellStyle name="差_教育(按照总人口测算）—20080416_不含人员经费系数_财力性转移支付2010年预算参考数" xfId="140"/>
    <cellStyle name="计算" xfId="141"/>
    <cellStyle name="差_成本差异系数（含人口规模）" xfId="142"/>
    <cellStyle name="差_山东省民生支出标准" xfId="143"/>
    <cellStyle name="Accent6" xfId="144"/>
    <cellStyle name="Check Cell" xfId="145"/>
    <cellStyle name="Percent_laroux" xfId="146"/>
    <cellStyle name="常规 3" xfId="147"/>
    <cellStyle name="强调文字颜色 2" xfId="148"/>
    <cellStyle name="好_其他部门(按照总人口测算）—20080416_县市旗测算-新科目（含人口规模效应）" xfId="149"/>
    <cellStyle name="差_卫生(按照总人口测算）—20080416_财力性转移支付2010年预算参考数" xfId="150"/>
    <cellStyle name="Accent2 - 20%" xfId="151"/>
    <cellStyle name="好_2008年一般预算支出预计" xfId="152"/>
    <cellStyle name="好_成本差异系数_财力性转移支付2010年预算参考数" xfId="153"/>
    <cellStyle name="差_青海 缺口县区测算(地方填报)" xfId="154"/>
    <cellStyle name="好_2008年预计支出与2007年对比" xfId="155"/>
    <cellStyle name="标题 1 2" xfId="156"/>
    <cellStyle name="콤마 [0]_BOILER-CO1" xfId="157"/>
    <cellStyle name="差_县市旗测算20080508_不含人员经费系数" xfId="158"/>
    <cellStyle name="Title" xfId="159"/>
    <cellStyle name="60% - 强调文字颜色 1 2" xfId="160"/>
    <cellStyle name="差_县市旗测算-新科目（20080626）_县市旗测算-新科目（含人口规模效应）_财力性转移支付2010年预算参考数" xfId="161"/>
    <cellStyle name="40% - 强调文字颜色 3 2" xfId="162"/>
    <cellStyle name="Header1" xfId="163"/>
    <cellStyle name="标题 3 2" xfId="164"/>
    <cellStyle name="好_县市旗测算-新科目（20080627）_民生政策最低支出需求" xfId="165"/>
    <cellStyle name="好_市辖区测算-新科目（20080626）_不含人员经费系数" xfId="166"/>
    <cellStyle name="差_人员工资和公用经费3_财力性转移支付2010年预算参考数" xfId="167"/>
    <cellStyle name="差_农林水和城市维护标准支出20080505－县区合计_县市旗测算-新科目（含人口规模效应）" xfId="168"/>
    <cellStyle name="差_30云南" xfId="169"/>
    <cellStyle name="差_2006年27重庆_财力性转移支付2010年预算参考数" xfId="170"/>
    <cellStyle name="差_缺口县区测算(按核定人数)_财力性转移支付2010年预算参考数" xfId="171"/>
    <cellStyle name="表标题" xfId="172"/>
    <cellStyle name="常规 6" xfId="173"/>
    <cellStyle name="Comma [0]" xfId="174"/>
    <cellStyle name="强调文字颜色 5" xfId="175"/>
    <cellStyle name="常规 2 10" xfId="176"/>
    <cellStyle name="常规 14" xfId="177"/>
    <cellStyle name="差_2008计算资料（8月5）" xfId="178"/>
    <cellStyle name="好_28四川_财力性转移支付2010年预算参考数" xfId="179"/>
    <cellStyle name="好_县区合并测算20080421_民生政策最低支出需求" xfId="180"/>
    <cellStyle name="Heading 4" xfId="181"/>
    <cellStyle name="好_县区合并测算20080421_民生政策最低支出需求_财力性转移支付2010年预算参考数" xfId="182"/>
    <cellStyle name="好_安徽 缺口县区测算(地方填报)1" xfId="183"/>
    <cellStyle name="好_11大理_财力性转移支付2010年预算参考数" xfId="184"/>
    <cellStyle name="常规 26" xfId="185"/>
    <cellStyle name="好_同德_财力性转移支付2010年预算参考数" xfId="186"/>
    <cellStyle name="差_09黑龙江" xfId="187"/>
    <cellStyle name="差_市辖区测算20080510_民生政策最低支出需求_财力性转移支付2010年预算参考数" xfId="188"/>
    <cellStyle name="好_数据--基础数据--预算组--2015年人代会预算部分--2015.01.20--人代会前第6稿--按姚局意见改--调市级项级明细" xfId="189"/>
    <cellStyle name="差_2007一般预算支出口径剔除表" xfId="190"/>
    <cellStyle name="差_文体广播事业(按照总人口测算）—20080416_财力性转移支付2010年预算参考数" xfId="191"/>
    <cellStyle name="差_核定人数下发表" xfId="192"/>
    <cellStyle name="Comma" xfId="193"/>
    <cellStyle name="40% - 强调文字颜色 1" xfId="194"/>
    <cellStyle name="标题 1" xfId="195"/>
    <cellStyle name="好_行政(燃修费)_财力性转移支付2010年预算参考数" xfId="196"/>
    <cellStyle name="常规_附件 5 " xfId="197"/>
    <cellStyle name="Currency [0]" xfId="198"/>
    <cellStyle name="差_市辖区测算-新科目（20080626）" xfId="199"/>
    <cellStyle name="差_2_财力性转移支付2010年预算参考数" xfId="200"/>
    <cellStyle name="超级链接" xfId="201"/>
    <cellStyle name="Output" xfId="202"/>
    <cellStyle name="好_自行调整差异系数顺序" xfId="203"/>
    <cellStyle name="好_县市旗测算-新科目（20080626）_县市旗测算-新科目（含人口规模效应）" xfId="204"/>
    <cellStyle name="好_成本差异系数（含人口规模）_财力性转移支付2010年预算参考数" xfId="205"/>
    <cellStyle name="常规 11" xfId="206"/>
    <cellStyle name="差_同德" xfId="207"/>
    <cellStyle name="好_行政公检法测算" xfId="208"/>
    <cellStyle name="差_测算结果_财力性转移支付2010年预算参考数" xfId="209"/>
    <cellStyle name="差_财政供养人员_财力性转移支付2010年预算参考数" xfId="210"/>
    <cellStyle name="好_03昭通" xfId="211"/>
    <cellStyle name="好_27重庆_财力性转移支付2010年预算参考数" xfId="212"/>
    <cellStyle name="差_2006年27重庆" xfId="213"/>
    <cellStyle name="好_农林水和城市维护标准支出20080505－县区合计_不含人员经费系数" xfId="214"/>
    <cellStyle name="差_1" xfId="215"/>
    <cellStyle name="好_分析缺口率_财力性转移支付2010年预算参考数" xfId="216"/>
    <cellStyle name="好_县区合并测算20080421_财力性转移支付2010年预算参考数" xfId="217"/>
    <cellStyle name="计算 2" xfId="218"/>
    <cellStyle name="差_平邑" xfId="219"/>
    <cellStyle name="差_县市旗测算-新科目（20080627）_县市旗测算-新科目（含人口规模效应）_财力性转移支付2010年预算参考数" xfId="220"/>
    <cellStyle name="百分比 4" xfId="221"/>
    <cellStyle name="40% - 强调文字颜色 2" xfId="222"/>
    <cellStyle name="好_05潍坊" xfId="223"/>
    <cellStyle name="差_27重庆_财力性转移支付2010年预算参考数" xfId="224"/>
    <cellStyle name="20% - 强调文字颜色 6" xfId="225"/>
    <cellStyle name="好_人员工资和公用经费3" xfId="226"/>
    <cellStyle name="好_2007一般预算支出口径剔除表_财力性转移支付2010年预算参考数" xfId="227"/>
    <cellStyle name="差_20河南_财力性转移支付2010年预算参考数" xfId="228"/>
    <cellStyle name="Norma,_laroux_4_营业在建 (2)_E21" xfId="229"/>
    <cellStyle name="差_文体广播事业(按照总人口测算）—20080416_县市旗测算-新科目（含人口规模效应）" xfId="230"/>
    <cellStyle name="40% - 强调文字颜色 2 2" xfId="231"/>
    <cellStyle name="检查单元格" xfId="232"/>
    <cellStyle name="差_2006年水利统计指标统计表" xfId="233"/>
    <cellStyle name="20% - Accent4" xfId="234"/>
    <cellStyle name="差_县区合并测算20080423(按照各省比重）_不含人员经费系数" xfId="235"/>
    <cellStyle name="好_34青海" xfId="236"/>
    <cellStyle name="差_行政(燃修费)_财力性转移支付2010年预算参考数" xfId="237"/>
    <cellStyle name="差_县区合并测算20080423(按照各省比重）_县市旗测算-新科目（含人口规模效应）" xfId="238"/>
    <cellStyle name="差_同德_财力性转移支付2010年预算参考数" xfId="239"/>
    <cellStyle name="好_县市旗测算-新科目（20080627）_县市旗测算-新科目（含人口规模效应）_财力性转移支付2010年预算参考数" xfId="240"/>
    <cellStyle name="差_27重庆" xfId="241"/>
    <cellStyle name="差_卫生(按照总人口测算）—20080416_县市旗测算-新科目（含人口规模效应）" xfId="242"/>
    <cellStyle name="差_2006年22湖南" xfId="243"/>
    <cellStyle name="好_分县成本差异系数_民生政策最低支出需求" xfId="244"/>
    <cellStyle name="差_30云南_1_财力性转移支付2010年预算参考数" xfId="245"/>
    <cellStyle name="差_其他部门(按照总人口测算）—20080416_不含人员经费系数" xfId="246"/>
    <cellStyle name="差_gdp" xfId="247"/>
    <cellStyle name="Hyperlink" xfId="248"/>
    <cellStyle name="差_30云南_1" xfId="249"/>
    <cellStyle name="好_14安徽_财力性转移支付2010年预算参考数" xfId="250"/>
    <cellStyle name="40% - Accent2" xfId="251"/>
    <cellStyle name="好_卫生(按照总人口测算）—20080416_民生政策最低支出需求_财力性转移支付2010年预算参考数" xfId="252"/>
    <cellStyle name="差_5334_2006年迪庆县级财政报表附表" xfId="253"/>
    <cellStyle name="差_市辖区测算20080510_民生政策最低支出需求" xfId="254"/>
    <cellStyle name="差_云南省2008年转移支付测算——州市本级考核部分及政策性测算_财力性转移支付2010年预算参考数" xfId="255"/>
    <cellStyle name="差_28四川" xfId="256"/>
    <cellStyle name="差_卫生部门_财力性转移支付2010年预算参考数" xfId="257"/>
    <cellStyle name="好_县市旗测算-新科目（20080627）" xfId="258"/>
    <cellStyle name="RowLevel_0" xfId="259"/>
    <cellStyle name="差_2016年科目0114" xfId="260"/>
    <cellStyle name="40% - 强调文字颜色 4" xfId="261"/>
    <cellStyle name="标题 4" xfId="262"/>
    <cellStyle name="差_缺口县区测算(按核定人数)" xfId="263"/>
    <cellStyle name="差_其他部门(按照总人口测算）—20080416_民生政策最低支出需求" xfId="264"/>
    <cellStyle name="差_20河南" xfId="265"/>
    <cellStyle name="差_县市旗测算-新科目（20080627）_财力性转移支付2010年预算参考数" xfId="266"/>
    <cellStyle name="60% - 强调文字颜色 3" xfId="267"/>
    <cellStyle name="好_人员工资和公用经费2_财力性转移支付2010年预算参考数" xfId="268"/>
    <cellStyle name="差_山东省民生支出标准_财力性转移支付2010年预算参考数" xfId="269"/>
    <cellStyle name="差_附表_财力性转移支付2010年预算参考数" xfId="270"/>
    <cellStyle name="标题 2 2" xfId="271"/>
    <cellStyle name="好_平邑" xfId="272"/>
    <cellStyle name="差_34青海_1" xfId="273"/>
    <cellStyle name="好_县市旗测算20080508_不含人员经费系数_财力性转移支付2010年预算参考数" xfId="274"/>
    <cellStyle name="差_文体广播部门" xfId="275"/>
    <cellStyle name="60% - 强调文字颜色 6" xfId="276"/>
    <cellStyle name="好_缺口县区测算(按2007支出增长25%测算)" xfId="277"/>
    <cellStyle name="链接单元格 2" xfId="278"/>
    <cellStyle name="60% - 强调文字颜色 2 2" xfId="279"/>
    <cellStyle name="差_缺口县区测算(按2007支出增长25%测算)_财力性转移支付2010年预算参考数" xfId="280"/>
    <cellStyle name="百分比 5" xfId="281"/>
    <cellStyle name="差_行政公检法测算_不含人员经费系数" xfId="282"/>
    <cellStyle name="好_农林水和城市维护标准支出20080505－县区合计_民生政策最低支出需求" xfId="283"/>
    <cellStyle name="40% - 强调文字颜色 3" xfId="284"/>
    <cellStyle name="标题 3" xfId="285"/>
    <cellStyle name="好_核定人数对比_财力性转移支付2010年预算参考数" xfId="286"/>
    <cellStyle name="未定义" xfId="287"/>
    <cellStyle name="好_07临沂" xfId="288"/>
    <cellStyle name="好_汇总表_财力性转移支付2010年预算参考数" xfId="289"/>
    <cellStyle name="好_2006年34青海_财力性转移支付2010年预算参考数" xfId="290"/>
    <cellStyle name="好_行政(燃修费)_民生政策最低支出需求" xfId="291"/>
    <cellStyle name="好_河南 缺口县区测算(地方填报白)_财力性转移支付2010年预算参考数" xfId="292"/>
    <cellStyle name="千位分隔 2" xfId="293"/>
    <cellStyle name="差" xfId="294"/>
    <cellStyle name="好_行政(燃修费)_县市旗测算-新科目（含人口规模效应）" xfId="295"/>
    <cellStyle name="60% - Accent5" xfId="296"/>
    <cellStyle name="60% - 强调文字颜色 5" xfId="297"/>
    <cellStyle name="常规 15" xfId="298"/>
    <cellStyle name="常规 20" xfId="299"/>
    <cellStyle name="差_人员工资和公用经费" xfId="300"/>
    <cellStyle name="통화_BOILER-CO1" xfId="301"/>
    <cellStyle name="20% - 强调文字颜色 5" xfId="302"/>
    <cellStyle name="归盒啦_95" xfId="303"/>
    <cellStyle name="20% - 强调文字颜色 4 2" xfId="304"/>
    <cellStyle name="好_其他部门(按照总人口测算）—20080416" xfId="305"/>
    <cellStyle name="好_一般预算支出口径剔除表" xfId="306"/>
    <cellStyle name="好_青海 缺口县区测算(地方填报)" xfId="307"/>
    <cellStyle name="差_自行调整差异系数顺序" xfId="308"/>
    <cellStyle name="好_卫生(按照总人口测算）—20080416_民生政策最低支出需求" xfId="309"/>
    <cellStyle name="好_行政公检法测算_县市旗测算-新科目（含人口规模效应）_财力性转移支付2010年预算参考数" xfId="310"/>
    <cellStyle name="差_县市旗测算-新科目（20080626）_财力性转移支付2010年预算参考数" xfId="311"/>
    <cellStyle name="输出" xfId="312"/>
    <cellStyle name="常规 12" xfId="313"/>
    <cellStyle name="小数" xfId="314"/>
    <cellStyle name="霓付 [0]_ +Foil &amp; -FOIL &amp; PAPER" xfId="315"/>
    <cellStyle name="好_河南 缺口县区测算(地方填报)" xfId="316"/>
    <cellStyle name="差_云南 缺口县区测算(地方填报)" xfId="317"/>
    <cellStyle name="好_行政（人员）_民生政策最低支出需求_财力性转移支付2010年预算参考数" xfId="318"/>
    <cellStyle name="输出 2" xfId="319"/>
    <cellStyle name="Input" xfId="320"/>
    <cellStyle name="差_云南 缺口县区测算(地方填报)_财力性转移支付2010年预算参考数" xfId="321"/>
    <cellStyle name="差_其他部门(按照总人口测算）—20080416_不含人员经费系数_财力性转移支付2010年预算参考数" xfId="322"/>
    <cellStyle name="好_农林水和城市维护标准支出20080505－县区合计_县市旗测算-新科目（含人口规模效应）" xfId="323"/>
    <cellStyle name="好_市辖区测算20080510_县市旗测算-新科目（含人口规模效应）_财力性转移支付2010年预算参考数" xfId="324"/>
    <cellStyle name="표준_0N-HANDLING " xfId="325"/>
    <cellStyle name="差_行政（人员）_县市旗测算-新科目（含人口规模效应）_财力性转移支付2010年预算参考数" xfId="326"/>
    <cellStyle name="差_核定人数对比" xfId="327"/>
    <cellStyle name="差_14安徽" xfId="328"/>
    <cellStyle name="差_县市旗测算20080508" xfId="329"/>
    <cellStyle name="常规 4_2008年横排表0721" xfId="330"/>
    <cellStyle name="好_Book1_财力性转移支付2010年预算参考数" xfId="331"/>
    <cellStyle name="Currency" xfId="332"/>
    <cellStyle name="好_其他部门(按照总人口测算）—20080416_县市旗测算-新科目（含人口规模效应）_财力性转移支付2010年预算参考数" xfId="333"/>
    <cellStyle name="好_总人口" xfId="334"/>
    <cellStyle name="差_行政(燃修费)_县市旗测算-新科目（含人口规模效应）" xfId="335"/>
    <cellStyle name="常规 11 2" xfId="336"/>
    <cellStyle name="差_安徽 缺口县区测算(地方填报)1_财力性转移支付2010年预算参考数" xfId="337"/>
    <cellStyle name="好_教育(按照总人口测算）—20080416" xfId="338"/>
    <cellStyle name="差_14安徽_财力性转移支付2010年预算参考数" xfId="339"/>
    <cellStyle name="标题" xfId="340"/>
    <cellStyle name="差_2006年28四川" xfId="341"/>
    <cellStyle name="好_附表" xfId="342"/>
    <cellStyle name="20% - 强调文字颜色 2" xfId="343"/>
    <cellStyle name="差_河南 缺口县区测算(地方填报白)" xfId="344"/>
    <cellStyle name="好_2007年收支情况及2008年收支预计表(汇总表)" xfId="345"/>
    <cellStyle name="好_市辖区测算-新科目（20080626）_县市旗测算-新科目（含人口规模效应）_财力性转移支付2010年预算参考数" xfId="346"/>
    <cellStyle name="注释" xfId="347"/>
    <cellStyle name="好_县市旗测算-新科目（20080626）_民生政策最低支出需求" xfId="348"/>
    <cellStyle name="差_市辖区测算20080510_不含人员经费系数_财力性转移支付2010年预算参考数" xfId="349"/>
    <cellStyle name="差_县市旗测算-新科目（20080626）_民生政策最低支出需求" xfId="350"/>
    <cellStyle name="好_县市旗测算-新科目（20080627）_民生政策最低支出需求_财力性转移支付2010年预算参考数" xfId="351"/>
    <cellStyle name="千位_(人代会用)" xfId="352"/>
    <cellStyle name="差_人员工资和公用经费3" xfId="353"/>
    <cellStyle name="好_22湖南" xfId="354"/>
    <cellStyle name="好_2006年22湖南" xfId="355"/>
    <cellStyle name="好_文体广播事业(按照总人口测算）—20080416" xfId="356"/>
    <cellStyle name="差_汇总表_财力性转移支付2010年预算参考数" xfId="357"/>
    <cellStyle name="差_2006年34青海" xfId="358"/>
    <cellStyle name="好_00省级(打印)" xfId="359"/>
    <cellStyle name="差_行政公检法测算_民生政策最低支出需求_财力性转移支付2010年预算参考数" xfId="360"/>
    <cellStyle name="Accent5 - 60%" xfId="361"/>
    <cellStyle name="好_市辖区测算-新科目（20080626）" xfId="362"/>
    <cellStyle name="强调文字颜色 1" xfId="363"/>
    <cellStyle name="差_文体广播事业(按照总人口测算）—20080416" xfId="364"/>
    <cellStyle name="差_分县成本差异系数_财力性转移支付2010年预算参考数" xfId="365"/>
    <cellStyle name="强调文字颜色 6" xfId="366"/>
    <cellStyle name="常规 7" xfId="367"/>
    <cellStyle name="千位分隔 3" xfId="368"/>
    <cellStyle name="好_县市旗测算-新科目（20080626）_不含人员经费系数_财力性转移支付2010年预算参考数" xfId="369"/>
    <cellStyle name="样式 1" xfId="370"/>
    <cellStyle name="好_不含人员经费系数" xfId="371"/>
    <cellStyle name="差_县区合并测算20080423(按照各省比重）_民生政策最低支出需求_财力性转移支付2010年预算参考数" xfId="372"/>
    <cellStyle name="20% - 强调文字颜色 2 2" xfId="373"/>
    <cellStyle name="好_成本差异系数" xfId="374"/>
    <cellStyle name="好" xfId="375"/>
    <cellStyle name="差_2006年全省财力计算表（中央、决算）" xfId="376"/>
    <cellStyle name="好_县市旗测算-新科目（20080626）" xfId="377"/>
    <cellStyle name="差_2006年30云南" xfId="378"/>
    <cellStyle name="差_Book1_财力性转移支付2010年预算参考数" xfId="379"/>
    <cellStyle name="差_2007年一般预算支出剔除" xfId="380"/>
    <cellStyle name="20% - 强调文字颜色 3" xfId="381"/>
    <cellStyle name="好_缺口县区测算(财政部标准)_财力性转移支付2010年预算参考数" xfId="382"/>
    <cellStyle name="常规 28" xfId="383"/>
    <cellStyle name="Followed Hyperlink" xfId="384"/>
    <cellStyle name="差_缺口县区测算(财政部标准)" xfId="385"/>
    <cellStyle name="40% - 强调文字颜色 5" xfId="386"/>
    <cellStyle name="好_2008年全省汇总收支计算表" xfId="387"/>
    <cellStyle name="好_市辖区测算-新科目（20080626）_财力性转移支付2010年预算参考数" xfId="388"/>
    <cellStyle name="Accent5 - 20%" xfId="389"/>
    <cellStyle name="输入" xfId="390"/>
    <cellStyle name="Linked Cell" xfId="391"/>
    <cellStyle name="差_县市旗测算-新科目（20080627）_不含人员经费系数" xfId="392"/>
    <cellStyle name="20% - 强调文字颜色 4" xfId="393"/>
    <cellStyle name="好_缺口县区测算（11.13）_财力性转移支付2010年预算参考数" xfId="394"/>
    <cellStyle name="差_2015年社会保险基金预算草案表样（报人大）" xfId="395"/>
    <cellStyle name="Total" xfId="396"/>
    <cellStyle name="差_缺口县区测算（11.13）_财力性转移支付2010年预算参考数" xfId="397"/>
    <cellStyle name="差_人员工资和公用经费2_财力性转移支付2010年预算参考数" xfId="398"/>
    <cellStyle name="强调 3" xfId="399"/>
    <cellStyle name="好_县区合并测算20080423(按照各省比重）_财力性转移支付2010年预算参考数" xfId="400"/>
    <cellStyle name="好_县区合并测算20080421" xfId="401"/>
    <cellStyle name="解释性文本 2" xfId="402"/>
    <cellStyle name="好_09黑龙江" xfId="403"/>
    <cellStyle name="钎霖_4岿角利" xfId="404"/>
    <cellStyle name="好_检验表" xfId="405"/>
    <cellStyle name="好_云南 缺口县区测算(地方填报)" xfId="406"/>
    <cellStyle name="20% - 强调文字颜色 3 2" xfId="407"/>
    <cellStyle name="差_缺口县区测算" xfId="408"/>
    <cellStyle name="好_财政供养人员" xfId="409"/>
    <cellStyle name="好_行政(燃修费)" xfId="410"/>
    <cellStyle name="差_Book2" xfId="411"/>
    <cellStyle name="差_2007年收支情况及2008年收支预计表(汇总表)" xfId="412"/>
    <cellStyle name="好_卫生部门" xfId="413"/>
    <cellStyle name="Input_20121229 提供执行转移支付" xfId="414"/>
    <cellStyle name="差_平邑_财力性转移支付2010年预算参考数" xfId="415"/>
    <cellStyle name="差_市辖区测算-新科目（20080626）_民生政策最低支出需求_财力性转移支付2010年预算参考数" xfId="416"/>
    <cellStyle name="链接单元格" xfId="417"/>
    <cellStyle name="好_20河南_财力性转移支付2010年预算参考数" xfId="418"/>
    <cellStyle name="千位[0]_(人代会用)" xfId="419"/>
    <cellStyle name="好_农林水和城市维护标准支出20080505－县区合计_不含人员经费系数_财力性转移支付2010年预算参考数" xfId="420"/>
    <cellStyle name="数字" xfId="421"/>
    <cellStyle name="差_教育(按照总人口测算）—20080416_县市旗测算-新科目（含人口规模效应）_财力性转移支付2010年预算参考数" xfId="422"/>
    <cellStyle name="40% - 强调文字颜色 6" xfId="423"/>
    <cellStyle name="差_云南省2008年转移支付测算——州市本级考核部分及政策性测算" xfId="424"/>
    <cellStyle name="差_教育(按照总人口测算）—20080416_民生政策最低支出需求_财力性转移支付2010年预算参考数" xfId="425"/>
    <cellStyle name="差_行政（人员）_县市旗测算-新科目（含人口规模效应）" xfId="426"/>
    <cellStyle name="40% - 强调文字颜色 6 2" xfId="427"/>
    <cellStyle name="好_gdp" xfId="428"/>
    <cellStyle name="差_2006年28四川_财力性转移支付2010年预算参考数" xfId="429"/>
    <cellStyle name="好_核定人数对比" xfId="430"/>
    <cellStyle name="解释性文本" xfId="431"/>
    <cellStyle name="千位分隔[0] 2" xfId="432"/>
    <cellStyle name="强调文字颜色 5 2" xfId="433"/>
    <cellStyle name="后继超级链接" xfId="434"/>
    <cellStyle name="差_分县成本差异系数_民生政策最低支出需求_财力性转移支付2010年预算参考数" xfId="435"/>
    <cellStyle name="差_2006年34青海_财力性转移支付2010年预算参考数" xfId="436"/>
    <cellStyle name="差_0605石屏县_财力性转移支付2010年预算参考数" xfId="437"/>
    <cellStyle name="好_33甘肃" xfId="438"/>
    <cellStyle name="Fixed" xfId="439"/>
    <cellStyle name="差_行政(燃修费)_民生政策最低支出需求" xfId="440"/>
    <cellStyle name="差_2007年一般预算支出剔除_财力性转移支付2010年预算参考数" xfId="441"/>
    <cellStyle name="差_安徽 缺口县区测算(地方填报)1" xfId="442"/>
    <cellStyle name="千分位[0]_ 白土" xfId="443"/>
    <cellStyle name="适中 2" xfId="444"/>
    <cellStyle name="差_11大理_财力性转移支付2010年预算参考数" xfId="445"/>
    <cellStyle name="差_34青海" xfId="446"/>
    <cellStyle name="差_县市旗测算-新科目（20080626）_不含人员经费系数" xfId="447"/>
    <cellStyle name="好_行政(燃修费)_不含人员经费系数" xfId="448"/>
    <cellStyle name="Grey" xfId="449"/>
    <cellStyle name="差_其他部门(按照总人口测算）—20080416_县市旗测算-新科目（含人口规模效应）" xfId="450"/>
    <cellStyle name="好_2006年水利统计指标统计表_财力性转移支付2010年预算参考数" xfId="451"/>
    <cellStyle name="差_其他部门(按照总人口测算）—20080416_县市旗测算-新科目（含人口规模效应）_财力性转移支付2010年预算参考数" xfId="452"/>
    <cellStyle name="40% - Accent5" xfId="453"/>
    <cellStyle name="好_教育(按照总人口测算）—20080416_不含人员经费系数_财力性转移支付2010年预算参考数" xfId="454"/>
    <cellStyle name="输入 2" xfId="455"/>
    <cellStyle name="差_其他部门(按照总人口测算）—20080416" xfId="456"/>
    <cellStyle name="Accent3_2006年33甘肃" xfId="457"/>
    <cellStyle name="警告文本" xfId="458"/>
    <cellStyle name="好_市辖区测算20080510_民生政策最低支出需求" xfId="459"/>
    <cellStyle name="20% - Accent1" xfId="460"/>
    <cellStyle name="差_1110洱源县_财力性转移支付2010年预算参考数" xfId="461"/>
    <cellStyle name="20% - Accent6" xfId="462"/>
    <cellStyle name="差_河南 缺口县区测算(地方填报白)_财力性转移支付2010年预算参考数" xfId="463"/>
    <cellStyle name="差_2008年预计支出与2007年对比" xfId="464"/>
    <cellStyle name="好_财政供养人员_财力性转移支付2010年预算参考数" xfId="465"/>
    <cellStyle name="Currency [0]" xfId="466"/>
    <cellStyle name="Calc Currency (0)" xfId="467"/>
    <cellStyle name="Accent4 - 40%" xfId="468"/>
    <cellStyle name="Heading 3" xfId="469"/>
    <cellStyle name="好_县市旗测算20080508" xfId="470"/>
    <cellStyle name="差_总人口" xfId="471"/>
    <cellStyle name="好_市辖区测算-新科目（20080626）_县市旗测算-新科目（含人口规模效应）" xfId="472"/>
    <cellStyle name="差_市辖区测算20080510_县市旗测算-新科目（含人口规模效应）_财力性转移支付2010年预算参考数" xfId="473"/>
    <cellStyle name="Accent3" xfId="474"/>
    <cellStyle name="好_27重庆" xfId="475"/>
    <cellStyle name="差_00省级(打印)" xfId="476"/>
    <cellStyle name="差_34青海_财力性转移支付2010年预算参考数" xfId="477"/>
    <cellStyle name="差_07临沂" xfId="478"/>
    <cellStyle name="Heading 1" xfId="479"/>
    <cellStyle name="好_县区合并测算20080421_县市旗测算-新科目（含人口规模效应）_财力性转移支付2010年预算参考数" xfId="480"/>
    <cellStyle name="差_0502通海县" xfId="481"/>
    <cellStyle name="常规 10" xfId="482"/>
    <cellStyle name="好_县市旗测算-新科目（20080626）_县市旗测算-新科目（含人口规模效应）_财力性转移支付2010年预算参考数" xfId="483"/>
    <cellStyle name="差_2006年22湖南_财力性转移支付2010年预算参考数" xfId="484"/>
    <cellStyle name="好_1_财力性转移支付2010年预算参考数" xfId="485"/>
    <cellStyle name="Accent1" xfId="486"/>
    <cellStyle name="好_卫生部门_财力性转移支付2010年预算参考数" xfId="487"/>
    <cellStyle name="差_不含人员经费系数_财力性转移支付2010年预算参考数" xfId="488"/>
    <cellStyle name="好_数据--基础数据--预算组--2015年人代会预算部分--2015.01.20--人代会前第6稿--按姚局意见改--调市级项级明细_区县政府预算公开整改--表" xfId="489"/>
    <cellStyle name="差_市辖区测算-新科目（20080626）_民生政策最低支出需求" xfId="490"/>
    <cellStyle name="差_22湖南_财力性转移支付2010年预算参考数" xfId="491"/>
    <cellStyle name="差_测算结果汇总" xfId="492"/>
    <cellStyle name="好_人员工资和公用经费_财力性转移支付2010年预算参考数" xfId="493"/>
    <cellStyle name="差_教育(按照总人口测算）—20080416_民生政策最低支出需求" xfId="494"/>
    <cellStyle name="强调文字颜色 4 2" xfId="495"/>
    <cellStyle name="常规 11_财力性转移支付2009年预算参考数" xfId="496"/>
    <cellStyle name="60% - 强调文字颜色 1" xfId="497"/>
    <cellStyle name="好_文体广播事业(按照总人口测算）—20080416_县市旗测算-新科目（含人口规模效应）_财力性转移支付2010年预算参考数" xfId="498"/>
    <cellStyle name="好_缺口县区测算_财力性转移支付2010年预算参考数" xfId="499"/>
    <cellStyle name="好_文体广播部门" xfId="500"/>
    <cellStyle name="60% - Accent1" xfId="501"/>
    <cellStyle name="差_0605石屏县" xfId="502"/>
    <cellStyle name="差_行政公检法测算_不含人员经费系数_财力性转移支付2010年预算参考数" xfId="503"/>
    <cellStyle name="好_1110洱源县_财力性转移支付2010年预算参考数" xfId="504"/>
    <cellStyle name="差_12滨州" xfId="505"/>
    <cellStyle name="好_缺口县区测算（11.13）" xfId="506"/>
    <cellStyle name="差_2008年全省汇总收支计算表_财力性转移支付2010年预算参考数" xfId="507"/>
    <cellStyle name="Accent1 - 20%" xfId="508"/>
    <cellStyle name="差_03昭通" xfId="509"/>
    <cellStyle name="Accent2 - 40%" xfId="510"/>
    <cellStyle name="好_第一部分：综合全" xfId="511"/>
    <cellStyle name="Percent [2]" xfId="512"/>
    <cellStyle name="好_其他部门(按照总人口测算）—20080416_财力性转移支付2010年预算参考数" xfId="513"/>
    <cellStyle name="Accent2" xfId="514"/>
    <cellStyle name="差_县区合并测算20080423(按照各省比重）" xfId="515"/>
    <cellStyle name="差_农林水和城市维护标准支出20080505－县区合计_民生政策最低支出需求_财力性转移支付2010年预算参考数" xfId="516"/>
    <cellStyle name="好_行政公检法测算_不含人员经费系数_财力性转移支付2010年预算参考数" xfId="517"/>
    <cellStyle name="好_县市旗测算-新科目（20080626）_财力性转移支付2010年预算参考数" xfId="518"/>
    <cellStyle name="好_核定人数下发表" xfId="519"/>
    <cellStyle name="强调文字颜色 3 2" xfId="520"/>
    <cellStyle name="好_农林水和城市维护标准支出20080505－县区合计" xfId="521"/>
    <cellStyle name="常规 4 2" xfId="522"/>
    <cellStyle name="好_11大理" xfId="523"/>
    <cellStyle name="常规 6 2" xfId="524"/>
    <cellStyle name="60% - Accent4" xfId="525"/>
    <cellStyle name="货币 2" xfId="526"/>
    <cellStyle name="好_城建部门" xfId="527"/>
    <cellStyle name="强调 2" xfId="528"/>
    <cellStyle name="差_行政（人员）_不含人员经费系数" xfId="529"/>
    <cellStyle name="百分比 3" xfId="530"/>
    <cellStyle name="好_文体广播事业(按照总人口测算）—20080416_不含人员经费系数_财力性转移支付2010年预算参考数" xfId="531"/>
    <cellStyle name="差_卫生(按照总人口测算）—20080416_不含人员经费系数_财力性转移支付2010年预算参考数" xfId="532"/>
    <cellStyle name="千位分隔 4" xfId="533"/>
    <cellStyle name="差_汇总" xfId="534"/>
    <cellStyle name="差_县市旗测算-新科目（20080627）_不含人员经费系数_财力性转移支付2010年预算参考数" xfId="535"/>
    <cellStyle name="好_09黑龙江_财力性转移支付2010年预算参考数" xfId="536"/>
    <cellStyle name="差_分县成本差异系数_民生政策最低支出需求" xfId="537"/>
    <cellStyle name="差_分县成本差异系数_不含人员经费系数_财力性转移支付2010年预算参考数" xfId="538"/>
    <cellStyle name="适中" xfId="539"/>
    <cellStyle name="普通_ 白土" xfId="540"/>
    <cellStyle name="Warning Text" xfId="541"/>
    <cellStyle name="强调 1" xfId="542"/>
    <cellStyle name="好_附表_财力性转移支付2010年预算参考数" xfId="543"/>
    <cellStyle name="差_市辖区测算20080510" xfId="544"/>
    <cellStyle name="差_县市旗测算-新科目（20080626）_县市旗测算-新科目（含人口规模效应）" xfId="545"/>
    <cellStyle name="注释 2" xfId="546"/>
    <cellStyle name="千位分隔[0] 4" xfId="547"/>
    <cellStyle name="差_县区合并测算20080421_县市旗测算-新科目（含人口规模效应）_财力性转移支付2010年预算参考数" xfId="548"/>
    <cellStyle name="常规 2 4" xfId="549"/>
    <cellStyle name="好_M01-2(州市补助收入)" xfId="550"/>
    <cellStyle name="Accent6 - 60%" xfId="551"/>
    <cellStyle name="差_民生政策最低支出需求" xfId="552"/>
    <cellStyle name="_ET_STYLE_NoName_00_" xfId="553"/>
    <cellStyle name="Accent1 - 40%" xfId="554"/>
    <cellStyle name="20% - Accent2" xfId="555"/>
    <cellStyle name="好_2006年28四川_财力性转移支付2010年预算参考数" xfId="556"/>
    <cellStyle name="Date" xfId="557"/>
    <cellStyle name="差_数据--基础数据--预算组--2015年人代会预算部分--2015.01.20--人代会前第6稿--按姚局意见改--调市级项级明细" xfId="558"/>
    <cellStyle name="差_财政供养人员" xfId="559"/>
    <cellStyle name="差_2008年支出核定" xfId="560"/>
    <cellStyle name="差_县区合并测算20080421_民生政策最低支出需求_财力性转移支付2010年预算参考数" xfId="561"/>
    <cellStyle name="好_2007年一般预算支出剔除" xfId="562"/>
    <cellStyle name="差_2" xfId="563"/>
    <cellStyle name="好_县区合并测算20080423(按照各省比重）_民生政策最低支出需求" xfId="564"/>
    <cellStyle name="好_20河南" xfId="565"/>
    <cellStyle name="差_其他部门(按照总人口测算）—20080416_民生政策最低支出需求_财力性转移支付2010年预算参考数" xfId="566"/>
    <cellStyle name="差_市辖区测算-新科目（20080626）_财力性转移支付2010年预算参考数" xfId="567"/>
    <cellStyle name="差_2007一般预算支出口径剔除表_财力性转移支付2010年预算参考数" xfId="568"/>
    <cellStyle name="好_分县成本差异系数" xfId="569"/>
    <cellStyle name="好_同德" xfId="570"/>
    <cellStyle name="好_2007年一般预算支出剔除_财力性转移支付2010年预算参考数" xfId="571"/>
    <cellStyle name="好_不含人员经费系数_财力性转移支付2010年预算参考数" xfId="572"/>
    <cellStyle name="好_行政（人员）" xfId="573"/>
    <cellStyle name="好_山东省民生支出标准" xfId="574"/>
    <cellStyle name="40% - Accent4" xfId="575"/>
    <cellStyle name="Accent1 - 60%" xfId="576"/>
    <cellStyle name="差_县市旗测算20080508_民生政策最低支出需求" xfId="577"/>
    <cellStyle name="Accent4" xfId="578"/>
    <cellStyle name="60% - Accent3" xfId="579"/>
    <cellStyle name="差_2008年支出调整_财力性转移支付2010年预算参考数" xfId="580"/>
    <cellStyle name="差_成本差异系数" xfId="581"/>
    <cellStyle name="好_一般预算支出口径剔除表_财力性转移支付2010年预算参考数" xfId="582"/>
    <cellStyle name="好_第五部分(才淼、饶永宏）" xfId="583"/>
    <cellStyle name="警告文本 2" xfId="584"/>
    <cellStyle name="差_12滨州_财力性转移支付2010年预算参考数" xfId="585"/>
    <cellStyle name="好_2006年33甘肃" xfId="586"/>
    <cellStyle name="霓付_ +Foil &amp; -FOIL &amp; PAPER" xfId="587"/>
    <cellStyle name="差_530629_2006年县级财政报表附表" xfId="588"/>
    <cellStyle name="40% - 强调文字颜色 5 2" xfId="589"/>
    <cellStyle name="好_平邑_财力性转移支付2010年预算参考数" xfId="590"/>
    <cellStyle name="差_分析缺口率_财力性转移支付2010年预算参考数" xfId="591"/>
    <cellStyle name="60% - Accent6" xfId="592"/>
    <cellStyle name="差_28四川_财力性转移支付2010年预算参考数" xfId="593"/>
    <cellStyle name="40% - 强调文字颜色 1 2" xfId="594"/>
    <cellStyle name="好_14安徽" xfId="595"/>
    <cellStyle name="差_检验表（调整后）" xfId="596"/>
    <cellStyle name="差_33甘肃" xfId="597"/>
    <cellStyle name="好_文体广播事业(按照总人口测算）—20080416_不含人员经费系数" xfId="598"/>
    <cellStyle name="好_1110洱源县" xfId="599"/>
    <cellStyle name="好_0502通海县" xfId="600"/>
    <cellStyle name="强调文字颜色 2 2" xfId="601"/>
    <cellStyle name="好_市辖区测算20080510_不含人员经费系数" xfId="602"/>
    <cellStyle name="常规 3 2" xfId="603"/>
    <cellStyle name="差_卫生(按照总人口测算）—20080416_民生政策最低支出需求_财力性转移支付2010年预算参考数" xfId="604"/>
    <cellStyle name="好_人员工资和公用经费3_财力性转移支付2010年预算参考数" xfId="605"/>
    <cellStyle name="差_1_财力性转移支付2010年预算参考数" xfId="606"/>
    <cellStyle name="差_34青海_1_财力性转移支付2010年预算参考数" xfId="607"/>
    <cellStyle name="差_Book1" xfId="608"/>
    <cellStyle name="常规 2_004-2010年增消两税返还情况表" xfId="609"/>
    <cellStyle name="好_县市旗测算-新科目（20080627）_县市旗测算-新科目（含人口规模效应）" xfId="610"/>
    <cellStyle name="好_云南 缺口县区测算(地方填报)_财力性转移支付2010年预算参考数" xfId="611"/>
    <cellStyle name="差_行政（人员）_财力性转移支付2010年预算参考数" xfId="612"/>
    <cellStyle name="差_卫生(按照总人口测算）—20080416" xfId="613"/>
    <cellStyle name="差_报表" xfId="614"/>
    <cellStyle name="Percent" xfId="615"/>
    <cellStyle name="好_县市旗测算20080508_民生政策最低支出需求_财力性转移支付2010年预算参考数" xfId="616"/>
    <cellStyle name="好_行政（人员）_不含人员经费系数" xfId="617"/>
    <cellStyle name="差_测算结果" xfId="618"/>
    <cellStyle name="差_成本差异系数_财力性转移支付2010年预算参考数" xfId="619"/>
    <cellStyle name="千位分季_新建 Microsoft Excel 工作表" xfId="620"/>
    <cellStyle name="好_汇总" xfId="621"/>
    <cellStyle name="差_教育(按照总人口测算）—20080416" xfId="622"/>
    <cellStyle name="差_农林水和城市维护标准支出20080505－县区合计" xfId="623"/>
    <cellStyle name="强调文字颜色 3" xfId="624"/>
    <cellStyle name="差_城建部门" xfId="625"/>
    <cellStyle name="差_县市旗测算-新科目（20080627）_县市旗测算-新科目（含人口规模效应）" xfId="626"/>
    <cellStyle name="差_第一部分：综合全" xfId="627"/>
    <cellStyle name="差_教育(按照总人口测算）—20080416_财力性转移支付2010年预算参考数" xfId="628"/>
    <cellStyle name="好_卫生(按照总人口测算）—20080416" xfId="629"/>
    <cellStyle name="好_县区合并测算20080421_县市旗测算-新科目（含人口规模效应）" xfId="630"/>
    <cellStyle name="差_市辖区测算20080510_不含人员经费系数" xfId="631"/>
    <cellStyle name="差_分县成本差异系数_不含人员经费系数" xfId="632"/>
    <cellStyle name="好_县市旗测算-新科目（20080627）_不含人员经费系数" xfId="633"/>
    <cellStyle name="差_汇总-县级财政报表附表" xfId="634"/>
    <cellStyle name="分级显示行_1_13区汇总" xfId="635"/>
    <cellStyle name="差_附表" xfId="636"/>
    <cellStyle name="Normal - Style1" xfId="637"/>
    <cellStyle name="好_530629_2006年县级财政报表附表" xfId="638"/>
    <cellStyle name="好_缺口县区测算(财政部标准)" xfId="639"/>
    <cellStyle name="好_测算结果汇总_财力性转移支付2010年预算参考数" xfId="640"/>
    <cellStyle name="差_2006年33甘肃" xfId="641"/>
    <cellStyle name="Accent4 - 60%" xfId="642"/>
    <cellStyle name="差_行政(燃修费)" xfId="643"/>
    <cellStyle name="差_行政(燃修费)_不含人员经费系数" xfId="644"/>
    <cellStyle name="烹拳 [0]_ +Foil &amp; -FOIL &amp; PAPER" xfId="645"/>
    <cellStyle name="好_测算结果汇总" xfId="646"/>
    <cellStyle name="差_行政(燃修费)_不含人员经费系数_财力性转移支付2010年预算参考数" xfId="647"/>
    <cellStyle name="差_行政(燃修费)_民生政策最低支出需求_财力性转移支付2010年预算参考数" xfId="648"/>
    <cellStyle name="差_行政(燃修费)_县市旗测算-新科目（含人口规模效应）_财力性转移支付2010年预算参考数" xfId="649"/>
    <cellStyle name="差_行政（人员）" xfId="650"/>
    <cellStyle name="Accent3 - 60%" xfId="651"/>
    <cellStyle name="差_行政（人员）_不含人员经费系数_财力性转移支付2010年预算参考数" xfId="652"/>
    <cellStyle name="差_河南 缺口县区测算(地方填报)_财力性转移支付2010年预算参考数" xfId="653"/>
    <cellStyle name="差_行政（人员）_民生政策最低支出需求" xfId="654"/>
    <cellStyle name="好_34青海_1_财力性转移支付2010年预算参考数" xfId="655"/>
    <cellStyle name="好_文体广播事业(按照总人口测算）—20080416_民生政策最低支出需求" xfId="656"/>
    <cellStyle name="好_其他部门(按照总人口测算）—20080416_不含人员经费系数_财力性转移支付2010年预算参考数" xfId="657"/>
    <cellStyle name="差_行政（人员）_民生政策最低支出需求_财力性转移支付2010年预算参考数" xfId="658"/>
    <cellStyle name="差_丽江汇总" xfId="659"/>
    <cellStyle name="标题 4 2" xfId="660"/>
    <cellStyle name="差_行政公检法测算_县市旗测算-新科目（含人口规模效应）_财力性转移支付2010年预算参考数" xfId="661"/>
    <cellStyle name="差_河南 缺口县区测算(地方填报)" xfId="662"/>
    <cellStyle name="好_市辖区测算-新科目（20080626）_民生政策最低支出需求" xfId="663"/>
    <cellStyle name="差_核定人数对比_财力性转移支付2010年预算参考数" xfId="664"/>
    <cellStyle name="好_其他部门(按照总人口测算）—20080416_民生政策最低支出需求" xfId="665"/>
    <cellStyle name="60% - 强调文字颜色 4" xfId="666"/>
    <cellStyle name="差_核定人数下发表_财力性转移支付2010年预算参考数" xfId="667"/>
    <cellStyle name="差_县市旗测算-新科目（20080626）_不含人员经费系数_财力性转移支付2010年预算参考数" xfId="668"/>
    <cellStyle name="差_卫生(按照总人口测算）—20080416_民生政策最低支出需求" xfId="669"/>
    <cellStyle name="好_0605石屏县" xfId="670"/>
    <cellStyle name="差_人员工资和公用经费_财力性转移支付2010年预算参考数" xfId="671"/>
    <cellStyle name="差 2" xfId="672"/>
    <cellStyle name="差_危改资金测算" xfId="673"/>
    <cellStyle name="好_县区合并测算20080421_不含人员经费系数_财力性转移支付2010年预算参考数" xfId="674"/>
    <cellStyle name="差_卫生(按照总人口测算）—20080416_不含人员经费系数" xfId="675"/>
    <cellStyle name="差_市辖区测算20080510_县市旗测算-新科目（含人口规模效应）" xfId="676"/>
    <cellStyle name="好_1" xfId="677"/>
    <cellStyle name="差_汇总表" xfId="678"/>
    <cellStyle name="好_县区合并测算20080423(按照各省比重）_县市旗测算-新科目（含人口规模效应）_财力性转移支付2010年预算参考数" xfId="679"/>
    <cellStyle name="差_县区合并测算20080421" xfId="680"/>
    <cellStyle name="差_汇总表4" xfId="681"/>
    <cellStyle name="差_总人口_财力性转移支付2010年预算参考数" xfId="682"/>
    <cellStyle name="烹拳_ +Foil &amp; -FOIL &amp; PAPER" xfId="683"/>
    <cellStyle name="差_汇总表4_财力性转移支付2010年预算参考数" xfId="684"/>
    <cellStyle name="差_农林水和城市维护标准支出20080505－县区合计_不含人员经费系数_财力性转移支付2010年预算参考数" xfId="685"/>
    <cellStyle name="差_重点民生支出需求测算表社保（农村低保）081112" xfId="686"/>
    <cellStyle name="差_汇总表提前告知区县" xfId="687"/>
    <cellStyle name="差_检验表" xfId="688"/>
    <cellStyle name="差_县市旗测算-新科目（20080626）" xfId="689"/>
    <cellStyle name="20% - 强调文字颜色 1" xfId="690"/>
    <cellStyle name="差_Book2_财力性转移支付2010年预算参考数" xfId="691"/>
    <cellStyle name="常规 9" xfId="692"/>
    <cellStyle name="好_汇总表" xfId="693"/>
    <cellStyle name="差_人员工资和公用经费2" xfId="694"/>
    <cellStyle name="差_农林水和城市维护标准支出20080505－县区合计_民生政策最低支出需求" xfId="695"/>
    <cellStyle name="常规 2" xfId="696"/>
    <cellStyle name="差_卫生(按照总人口测算）—20080416_县市旗测算-新科目（含人口规模效应）_财力性转移支付2010年预算参考数" xfId="697"/>
    <cellStyle name="差_民生政策最低支出需求_财力性转移支付2010年预算参考数" xfId="698"/>
    <cellStyle name="差_教育(按照总人口测算）—20080416_县市旗测算-新科目（含人口规模效应）" xfId="699"/>
    <cellStyle name="差_社保处下达区县2015年指标（第二批）" xfId="700"/>
    <cellStyle name="差_县区合并测算20080421_县市旗测算-新科目（含人口规模效应）" xfId="701"/>
    <cellStyle name="好_县区合并测算20080423(按照各省比重）_民生政策最低支出需求_财力性转移支付2010年预算参考数" xfId="702"/>
    <cellStyle name="差_农林水和城市维护标准支出20080505－县区合计_县市旗测算-新科目（含人口规模效应）_财力性转移支付2010年预算参考数" xfId="703"/>
    <cellStyle name="常规 17" xfId="704"/>
    <cellStyle name="常规 22" xfId="705"/>
    <cellStyle name="好_总人口_财力性转移支付2010年预算参考数" xfId="706"/>
    <cellStyle name="常规 4" xfId="707"/>
    <cellStyle name="差_市辖区测算-新科目（20080626）_县市旗测算-新科目（含人口规模效应）" xfId="708"/>
    <cellStyle name="差_缺口县区测算（11.13）" xfId="709"/>
    <cellStyle name="差_2008年全省汇总收支计算表" xfId="710"/>
    <cellStyle name="差_危改资金测算_财力性转移支付2010年预算参考数" xfId="711"/>
    <cellStyle name="汇总" xfId="712"/>
    <cellStyle name="HEADING1" xfId="713"/>
    <cellStyle name="差_缺口县区测算(按2007支出增长25%测算)" xfId="714"/>
    <cellStyle name="好_文体广播事业(按照总人口测算）—20080416_县市旗测算-新科目（含人口规模效应）" xfId="715"/>
    <cellStyle name="差_市辖区测算-新科目（20080626）_县市旗测算-新科目（含人口规模效应）_财力性转移支付2010年预算参考数" xfId="716"/>
    <cellStyle name="20% - Accent3" xfId="717"/>
    <cellStyle name="差_缺口县区测算_财力性转移支付2010年预算参考数" xfId="718"/>
    <cellStyle name="差_市辖区测算-新科目（20080626）_不含人员经费系数" xfId="719"/>
    <cellStyle name="好_文体广播事业(按照总人口测算）—20080416_民生政策最低支出需求_财力性转移支付2010年预算参考数" xfId="720"/>
    <cellStyle name="差_县区合并测算20080423(按照各省比重）_民生政策最低支出需求" xfId="721"/>
    <cellStyle name="常规 27" xfId="722"/>
    <cellStyle name="差_数据--基础数据--预算组--2015年人代会预算部分--2015.01.20--人代会前第6稿--按姚局意见改--调市级项级明细_区县政府预算公开整改--表" xfId="723"/>
    <cellStyle name="好_行政公检法测算_县市旗测算-新科目（含人口规模效应）" xfId="724"/>
    <cellStyle name="好_云南省2008年转移支付测算——州市本级考核部分及政策性测算" xfId="725"/>
    <cellStyle name="差_2007年收支情况及2008年收支预计表(汇总表)_财力性转移支付2010年预算参考数" xfId="726"/>
    <cellStyle name="差_文体广播事业(按照总人口测算）—20080416_县市旗测算-新科目（含人口规模效应）_财力性转移支付2010年预算参考数" xfId="727"/>
    <cellStyle name="常规 16" xfId="728"/>
    <cellStyle name="常规 21" xfId="729"/>
    <cellStyle name="好_行政公检法测算_民生政策最低支出需求_财力性转移支付2010年预算参考数" xfId="730"/>
    <cellStyle name="好_行政（人员）_民生政策最低支出需求" xfId="731"/>
    <cellStyle name="差_县区合并测算20080423(按照各省比重）_不含人员经费系数_财力性转移支付2010年预算参考数" xfId="732"/>
    <cellStyle name="差_县区合并测算20080423(按照各省比重）_财力性转移支付2010年预算参考数" xfId="733"/>
    <cellStyle name="差_县市旗测算20080508_财力性转移支付2010年预算参考数" xfId="734"/>
    <cellStyle name="好_自行调整差异系数顺序_财力性转移支付2010年预算参考数" xfId="735"/>
    <cellStyle name="40% - Accent1" xfId="736"/>
    <cellStyle name="好_市辖区测算-新科目（20080626）_民生政策最低支出需求_财力性转移支付2010年预算参考数" xfId="737"/>
    <cellStyle name="差_县市旗测算-新科目（20080627）_民生政策最低支出需求_财力性转移支付2010年预算参考数" xfId="738"/>
    <cellStyle name="差_2006年水利统计指标统计表_财力性转移支付2010年预算参考数" xfId="739"/>
    <cellStyle name="差_第五部分(才淼、饶永宏）" xfId="740"/>
    <cellStyle name="差_一般预算支出口径剔除表" xfId="741"/>
    <cellStyle name="差_市辖区测算-新科目（20080626）_不含人员经费系数_财力性转移支付2010年预算参考数" xfId="742"/>
    <cellStyle name="常规 2 2 2" xfId="743"/>
    <cellStyle name="千分位_ 白土" xfId="744"/>
    <cellStyle name="常规 25" xfId="745"/>
    <cellStyle name="好_成本差异系数（含人口规模）" xfId="746"/>
    <cellStyle name="好_汇总表4_财力性转移支付2010年预算参考数" xfId="747"/>
    <cellStyle name="差_文体广播事业(按照总人口测算）—20080416_民生政策最低支出需求_财力性转移支付2010年预算参考数" xfId="748"/>
    <cellStyle name="Comma [0]" xfId="749"/>
    <cellStyle name="好_34青海_1" xfId="750"/>
    <cellStyle name="好_Book2" xfId="751"/>
    <cellStyle name="差_汇总_财力性转移支付2010年预算参考数" xfId="752"/>
    <cellStyle name="常规 8" xfId="753"/>
    <cellStyle name="差_县市旗测算20080508_县市旗测算-新科目（含人口规模效应）_财力性转移支付2010年预算参考数" xfId="754"/>
    <cellStyle name="好 2" xfId="755"/>
    <cellStyle name="好_危改资金测算" xfId="756"/>
    <cellStyle name="好_12滨州" xfId="757"/>
    <cellStyle name="好_12滨州_财力性转移支付2010年预算参考数" xfId="758"/>
    <cellStyle name="好_2" xfId="759"/>
    <cellStyle name="好_行政(燃修费)_民生政策最低支出需求_财力性转移支付2010年预算参考数" xfId="760"/>
    <cellStyle name="好_2_财力性转移支付2010年预算参考数" xfId="761"/>
    <cellStyle name="好_2006年22湖南_财力性转移支付2010年预算参考数" xfId="762"/>
    <cellStyle name="好_2006年28四川" xfId="763"/>
    <cellStyle name="60% - Accent2" xfId="764"/>
    <cellStyle name="好_2006年30云南" xfId="765"/>
    <cellStyle name="好_2006年34青海" xfId="766"/>
    <cellStyle name="好_2006年水利统计指标统计表" xfId="767"/>
    <cellStyle name="差_2008年支出调整" xfId="768"/>
    <cellStyle name="好_2007年收支情况及2008年收支预计表(汇总表)_财力性转移支付2010年预算参考数" xfId="769"/>
    <cellStyle name="好_2008计算资料（8月5）" xfId="770"/>
    <cellStyle name="好_2008年全省汇总收支计算表_财力性转移支付2010年预算参考数" xfId="771"/>
    <cellStyle name="好_2008年支出核定" xfId="772"/>
    <cellStyle name="60% - 强调文字颜色 2" xfId="773"/>
    <cellStyle name="好_28四川" xfId="774"/>
    <cellStyle name="好_2016年科目0114" xfId="775"/>
    <cellStyle name="好_2016人代会附表（2015-9-11）（姚局）-财经委" xfId="776"/>
    <cellStyle name="差_县区合并测算20080421_财力性转移支付2010年预算参考数" xfId="777"/>
    <cellStyle name="好_30云南" xfId="778"/>
    <cellStyle name="好_30云南_1" xfId="779"/>
    <cellStyle name="好_5334_2006年迪庆县级财政报表附表" xfId="780"/>
    <cellStyle name="好_汇总-县级财政报表附表" xfId="781"/>
    <cellStyle name="好_Book1" xfId="782"/>
    <cellStyle name="好_安徽 缺口县区测算(地方填报)1_财力性转移支付2010年预算参考数" xfId="783"/>
    <cellStyle name="Heading 2" xfId="784"/>
    <cellStyle name="好_报表" xfId="785"/>
    <cellStyle name="好_测算结果" xfId="786"/>
    <cellStyle name="好_县区合并测算20080423(按照各省比重）_不含人员经费系数" xfId="787"/>
    <cellStyle name="差_行政公检法测算_民生政策最低支出需求" xfId="788"/>
    <cellStyle name="好_检验表（调整后）" xfId="789"/>
    <cellStyle name="差_县市旗测算-新科目（20080626）_民生政策最低支出需求_财力性转移支付2010年预算参考数" xfId="790"/>
    <cellStyle name="好_分析缺口率" xfId="791"/>
    <cellStyle name="好_分县成本差异系数_不含人员经费系数" xfId="792"/>
    <cellStyle name="常规 5 2" xfId="793"/>
    <cellStyle name="好_县市旗测算-新科目（20080626）_民生政策最低支出需求_财力性转移支付2010年预算参考数" xfId="794"/>
    <cellStyle name="好_分县成本差异系数_不含人员经费系数_财力性转移支付2010年预算参考数" xfId="795"/>
    <cellStyle name="差_文体广播事业(按照总人口测算）—20080416_不含人员经费系数_财力性转移支付2010年预算参考数" xfId="796"/>
    <cellStyle name="好_行政(燃修费)_县市旗测算-新科目（含人口规模效应）_财力性转移支付2010年预算参考数" xfId="797"/>
    <cellStyle name="Normal_#10-Headcount" xfId="798"/>
    <cellStyle name="好_行政（人员）_不含人员经费系数_财力性转移支付2010年预算参考数" xfId="799"/>
    <cellStyle name="好_河南 缺口县区测算(地方填报)_财力性转移支付2010年预算参考数" xfId="800"/>
    <cellStyle name="百分比 2" xfId="801"/>
    <cellStyle name="好_卫生(按照总人口测算）—20080416_县市旗测算-新科目（含人口规模效应）" xfId="802"/>
    <cellStyle name="好_行政（人员）_财力性转移支付2010年预算参考数" xfId="803"/>
    <cellStyle name="好_行政（人员）_县市旗测算-新科目（含人口规模效应）_财力性转移支付2010年预算参考数" xfId="804"/>
    <cellStyle name="好_行政公检法测算_不含人员经费系数" xfId="805"/>
    <cellStyle name="40% - Accent6" xfId="806"/>
    <cellStyle name="好_行政公检法测算_财力性转移支付2010年预算参考数" xfId="807"/>
    <cellStyle name="差_2008年一般预算支出预计" xfId="808"/>
    <cellStyle name="好_核定人数下发表_财力性转移支付2010年预算参考数" xfId="809"/>
    <cellStyle name="好_汇总_财力性转移支付2010年预算参考数" xfId="810"/>
    <cellStyle name="好_0605石屏县_财力性转移支付2010年预算参考数" xfId="811"/>
    <cellStyle name="好_汇总表4" xfId="812"/>
    <cellStyle name="好_汇总表提前告知区县" xfId="813"/>
    <cellStyle name="好_教育(按照总人口测算）—20080416_不含人员经费系数" xfId="814"/>
    <cellStyle name="差_分县成本差异系数" xfId="815"/>
    <cellStyle name="好_云南省2008年转移支付测算——州市本级考核部分及政策性测算_财力性转移支付2010年预算参考数" xfId="816"/>
    <cellStyle name="好_缺口县区测算" xfId="817"/>
    <cellStyle name="好_教育(按照总人口测算）—20080416_民生政策最低支出需求" xfId="818"/>
    <cellStyle name="Accent5 - 40%" xfId="819"/>
    <cellStyle name="好_教育(按照总人口测算）—20080416_县市旗测算-新科目（含人口规模效应）_财力性转移支付2010年预算参考数" xfId="820"/>
    <cellStyle name="好_丽江汇总" xfId="821"/>
    <cellStyle name="好_民生政策最低支出需求" xfId="822"/>
    <cellStyle name="好_卫生(按照总人口测算）—20080416_不含人员经费系数_财力性转移支付2010年预算参考数" xfId="823"/>
    <cellStyle name="好_2015年社会保险基金预算草案表样（报人大）" xfId="824"/>
    <cellStyle name="好_民生政策最低支出需求_财力性转移支付2010年预算参考数" xfId="825"/>
    <cellStyle name="Accent3 - 40%" xfId="826"/>
    <cellStyle name="好_农林水和城市维护标准支出20080505－县区合计_民生政策最低支出需求_财力性转移支付2010年预算参考数" xfId="827"/>
    <cellStyle name="好_其他部门(按照总人口测算）—20080416_民生政策最低支出需求_财力性转移支付2010年预算参考数" xfId="828"/>
    <cellStyle name="好_青海 缺口县区测算(地方填报)_财力性转移支付2010年预算参考数" xfId="829"/>
    <cellStyle name="Explanatory Text" xfId="830"/>
    <cellStyle name="好_缺口县区测算(按2007支出增长25%测算)_财力性转移支付2010年预算参考数" xfId="831"/>
    <cellStyle name="常规 2 3" xfId="832"/>
    <cellStyle name="好_缺口县区测算(按核定人数)" xfId="833"/>
    <cellStyle name="好_缺口县区测算(按核定人数)_财力性转移支付2010年预算参考数" xfId="834"/>
    <cellStyle name="好_人员工资和公用经费" xfId="835"/>
    <cellStyle name="好_2008年支出调整" xfId="836"/>
    <cellStyle name="好_人员工资和公用经费2" xfId="837"/>
    <cellStyle name="20% - Accent5" xfId="838"/>
    <cellStyle name="好_山东省民生支出标准_财力性转移支付2010年预算参考数" xfId="839"/>
    <cellStyle name="好_市辖区测算20080510" xfId="840"/>
    <cellStyle name="差_卫生部门" xfId="841"/>
    <cellStyle name="好_2008年支出调整_财力性转移支付2010年预算参考数" xfId="842"/>
    <cellStyle name="好_市辖区测算20080510_不含人员经费系数_财力性转移支付2010年预算参考数" xfId="843"/>
    <cellStyle name="好_县区合并测算20080421_不含人员经费系数" xfId="844"/>
    <cellStyle name="好_市辖区测算20080510_财力性转移支付2010年预算参考数" xfId="845"/>
    <cellStyle name="差_青海 缺口县区测算(地方填报)_财力性转移支付2010年预算参考数" xfId="846"/>
    <cellStyle name="好_市辖区测算20080510_民生政策最低支出需求_财力性转移支付2010年预算参考数" xfId="847"/>
    <cellStyle name="好_市辖区测算-新科目（20080626）_不含人员经费系数_财力性转移支付2010年预算参考数" xfId="848"/>
    <cellStyle name="标题 2" xfId="849"/>
    <cellStyle name="好_危改资金测算_财力性转移支付2010年预算参考数" xfId="850"/>
    <cellStyle name="好_卫生(按照总人口测算）—20080416_财力性转移支付2010年预算参考数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52400"/>
    <xdr:sp fLocksText="0">
      <xdr:nvSpPr>
        <xdr:cNvPr id="1" name="TextBox 152"/>
        <xdr:cNvSpPr txBox="1">
          <a:spLocks noChangeArrowheads="1"/>
        </xdr:cNvSpPr>
      </xdr:nvSpPr>
      <xdr:spPr>
        <a:xfrm>
          <a:off x="1619250" y="5038725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workbookViewId="0" topLeftCell="A1">
      <selection activeCell="A17" sqref="A17"/>
    </sheetView>
  </sheetViews>
  <sheetFormatPr defaultColWidth="9.16015625" defaultRowHeight="27.75" customHeight="1"/>
  <cols>
    <col min="1" max="1" width="18.83203125" style="65" customWidth="1"/>
    <col min="2" max="2" width="31.16015625" style="65" customWidth="1"/>
    <col min="3" max="5" width="19.33203125" style="65" customWidth="1"/>
    <col min="6" max="243" width="7.66015625" style="65" customWidth="1"/>
  </cols>
  <sheetData>
    <row r="1" spans="1:2" ht="27.75" customHeight="1">
      <c r="A1" s="66" t="s">
        <v>387</v>
      </c>
      <c r="B1" s="66"/>
    </row>
    <row r="2" spans="1:5" s="62" customFormat="1" ht="34.5" customHeight="1">
      <c r="A2" s="67" t="s">
        <v>388</v>
      </c>
      <c r="B2" s="67"/>
      <c r="C2" s="67"/>
      <c r="D2" s="67"/>
      <c r="E2" s="67"/>
    </row>
    <row r="3" s="63" customFormat="1" ht="30.75" customHeight="1">
      <c r="E3" s="63" t="s">
        <v>2</v>
      </c>
    </row>
    <row r="4" spans="1:243" s="64" customFormat="1" ht="39.75" customHeight="1">
      <c r="A4" s="68" t="s">
        <v>80</v>
      </c>
      <c r="B4" s="68" t="s">
        <v>81</v>
      </c>
      <c r="C4" s="69" t="s">
        <v>389</v>
      </c>
      <c r="D4" s="69"/>
      <c r="E4" s="6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s="64" customFormat="1" ht="39.75" customHeight="1">
      <c r="A5" s="70"/>
      <c r="B5" s="70"/>
      <c r="C5" s="68" t="s">
        <v>303</v>
      </c>
      <c r="D5" s="68" t="s">
        <v>83</v>
      </c>
      <c r="E5" s="68" t="s">
        <v>84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</row>
    <row r="6" spans="1:5" ht="45.75" customHeight="1">
      <c r="A6" s="71"/>
      <c r="B6" s="71"/>
      <c r="C6" s="72"/>
      <c r="D6" s="73"/>
      <c r="E6" s="73"/>
    </row>
    <row r="7" spans="1:5" ht="64.5" customHeight="1">
      <c r="A7" s="74"/>
      <c r="B7" s="74"/>
      <c r="C7" s="72"/>
      <c r="D7" s="73"/>
      <c r="E7" s="73"/>
    </row>
    <row r="8" spans="1:5" ht="34.5" customHeight="1">
      <c r="A8" s="75"/>
      <c r="B8" s="75"/>
      <c r="C8" s="72"/>
      <c r="D8" s="73"/>
      <c r="E8" s="73"/>
    </row>
    <row r="9" spans="1:5" ht="34.5" customHeight="1">
      <c r="A9" s="76"/>
      <c r="B9" s="76"/>
      <c r="C9" s="72"/>
      <c r="D9" s="73"/>
      <c r="E9" s="73"/>
    </row>
    <row r="10" spans="1:5" ht="34.5" customHeight="1">
      <c r="A10" s="77"/>
      <c r="B10" s="77"/>
      <c r="C10" s="72"/>
      <c r="D10" s="73"/>
      <c r="E10" s="73"/>
    </row>
    <row r="11" spans="1:5" ht="34.5" customHeight="1">
      <c r="A11" s="74"/>
      <c r="B11" s="74"/>
      <c r="C11" s="72"/>
      <c r="D11" s="73"/>
      <c r="E11" s="73"/>
    </row>
    <row r="12" spans="1:5" ht="34.5" customHeight="1">
      <c r="A12" s="75"/>
      <c r="B12" s="75"/>
      <c r="C12" s="72"/>
      <c r="D12" s="73"/>
      <c r="E12" s="73"/>
    </row>
    <row r="13" spans="1:5" ht="34.5" customHeight="1">
      <c r="A13" s="76"/>
      <c r="B13" s="76"/>
      <c r="C13" s="72"/>
      <c r="D13" s="73"/>
      <c r="E13" s="73"/>
    </row>
    <row r="14" spans="1:5" ht="34.5" customHeight="1">
      <c r="A14" s="76"/>
      <c r="B14" s="76"/>
      <c r="C14" s="72"/>
      <c r="D14" s="73"/>
      <c r="E14" s="73"/>
    </row>
    <row r="15" spans="1:5" ht="34.5" customHeight="1">
      <c r="A15" s="76"/>
      <c r="B15" s="76" t="s">
        <v>386</v>
      </c>
      <c r="C15" s="72"/>
      <c r="D15" s="73"/>
      <c r="E15" s="73"/>
    </row>
    <row r="16" spans="1:2" ht="27.75" customHeight="1">
      <c r="A16" s="78" t="s">
        <v>292</v>
      </c>
      <c r="B16" s="78"/>
    </row>
    <row r="17" ht="27.75" customHeight="1">
      <c r="A17" s="79" t="s">
        <v>390</v>
      </c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85" zoomScaleNormal="70" zoomScaleSheetLayoutView="85" workbookViewId="0" topLeftCell="A1">
      <selection activeCell="E99" sqref="E99"/>
    </sheetView>
  </sheetViews>
  <sheetFormatPr defaultColWidth="17" defaultRowHeight="11.25"/>
  <cols>
    <col min="1" max="1" width="17" style="25" customWidth="1"/>
    <col min="2" max="2" width="44.33203125" style="26" customWidth="1"/>
    <col min="3" max="3" width="47.5" style="27" customWidth="1"/>
    <col min="4" max="4" width="19.66015625" style="28" customWidth="1"/>
    <col min="5" max="5" width="17.83203125" style="28" customWidth="1"/>
    <col min="6" max="6" width="20" style="28" customWidth="1"/>
    <col min="7" max="7" width="17.83203125" style="29" customWidth="1"/>
    <col min="8" max="12" width="17.83203125" style="30" customWidth="1"/>
    <col min="13" max="16384" width="17" style="30" customWidth="1"/>
  </cols>
  <sheetData>
    <row r="1" spans="1:12" ht="32.25" customHeight="1">
      <c r="A1" s="31" t="s">
        <v>391</v>
      </c>
      <c r="B1" s="32"/>
      <c r="C1" s="33"/>
      <c r="D1" s="34"/>
      <c r="E1" s="34"/>
      <c r="F1" s="34"/>
      <c r="G1" s="48"/>
      <c r="H1" s="49"/>
      <c r="I1" s="49"/>
      <c r="J1" s="49"/>
      <c r="K1" s="49"/>
      <c r="L1" s="49"/>
    </row>
    <row r="2" spans="2:12" ht="45" customHeight="1">
      <c r="B2" s="35" t="s">
        <v>392</v>
      </c>
      <c r="C2" s="36"/>
      <c r="D2" s="37"/>
      <c r="E2" s="37"/>
      <c r="F2" s="37"/>
      <c r="G2" s="50"/>
      <c r="H2" s="51"/>
      <c r="I2" s="51"/>
      <c r="J2" s="51"/>
      <c r="K2" s="51"/>
      <c r="L2" s="51"/>
    </row>
    <row r="3" spans="2:12" ht="24" customHeight="1">
      <c r="B3" s="38" t="s">
        <v>2</v>
      </c>
      <c r="C3" s="39"/>
      <c r="D3" s="40"/>
      <c r="E3" s="40"/>
      <c r="F3" s="40"/>
      <c r="G3" s="52"/>
      <c r="H3" s="53"/>
      <c r="I3" s="53"/>
      <c r="J3" s="53"/>
      <c r="K3" s="53"/>
      <c r="L3" s="53"/>
    </row>
    <row r="4" spans="1:12" s="24" customFormat="1" ht="44.25" customHeight="1">
      <c r="A4" s="41" t="s">
        <v>393</v>
      </c>
      <c r="B4" s="42" t="s">
        <v>394</v>
      </c>
      <c r="C4" s="43" t="s">
        <v>395</v>
      </c>
      <c r="D4" s="44" t="s">
        <v>49</v>
      </c>
      <c r="E4" s="44" t="s">
        <v>396</v>
      </c>
      <c r="F4" s="44"/>
      <c r="G4" s="54"/>
      <c r="H4" s="55" t="s">
        <v>397</v>
      </c>
      <c r="I4" s="55"/>
      <c r="J4" s="55"/>
      <c r="K4" s="58" t="s">
        <v>398</v>
      </c>
      <c r="L4" s="55" t="s">
        <v>62</v>
      </c>
    </row>
    <row r="5" spans="1:12" s="24" customFormat="1" ht="44.25" customHeight="1">
      <c r="A5" s="41"/>
      <c r="B5" s="42"/>
      <c r="C5" s="43"/>
      <c r="D5" s="44"/>
      <c r="E5" s="56" t="s">
        <v>399</v>
      </c>
      <c r="F5" s="56" t="s">
        <v>400</v>
      </c>
      <c r="G5" s="57" t="s">
        <v>401</v>
      </c>
      <c r="H5" s="58" t="s">
        <v>399</v>
      </c>
      <c r="I5" s="58" t="s">
        <v>400</v>
      </c>
      <c r="J5" s="58" t="s">
        <v>401</v>
      </c>
      <c r="K5" s="58"/>
      <c r="L5" s="55"/>
    </row>
    <row r="6" spans="1:12" ht="34.5" customHeight="1">
      <c r="A6" s="45" t="s">
        <v>402</v>
      </c>
      <c r="B6" s="46" t="s">
        <v>403</v>
      </c>
      <c r="C6" s="46" t="s">
        <v>63</v>
      </c>
      <c r="D6" s="47">
        <f>SUM(E6:L6)</f>
        <v>6</v>
      </c>
      <c r="E6" s="47">
        <v>6</v>
      </c>
      <c r="F6" s="47"/>
      <c r="G6" s="59"/>
      <c r="H6" s="60"/>
      <c r="I6" s="60"/>
      <c r="J6" s="60"/>
      <c r="K6" s="60"/>
      <c r="L6" s="60"/>
    </row>
    <row r="7" spans="1:12" ht="34.5" customHeight="1">
      <c r="A7" s="45" t="s">
        <v>402</v>
      </c>
      <c r="B7" s="46" t="s">
        <v>404</v>
      </c>
      <c r="C7" s="46" t="s">
        <v>63</v>
      </c>
      <c r="D7" s="47">
        <f aca="true" t="shared" si="0" ref="D7:D38">SUM(E7:L7)</f>
        <v>3.149</v>
      </c>
      <c r="E7" s="47">
        <v>3.149</v>
      </c>
      <c r="F7" s="47"/>
      <c r="G7" s="59"/>
      <c r="H7" s="60"/>
      <c r="I7" s="60"/>
      <c r="J7" s="60"/>
      <c r="K7" s="60"/>
      <c r="L7" s="60"/>
    </row>
    <row r="8" spans="1:12" ht="34.5" customHeight="1">
      <c r="A8" s="45" t="s">
        <v>402</v>
      </c>
      <c r="B8" s="46" t="s">
        <v>405</v>
      </c>
      <c r="C8" s="46" t="s">
        <v>63</v>
      </c>
      <c r="D8" s="47">
        <f t="shared" si="0"/>
        <v>24</v>
      </c>
      <c r="E8" s="47">
        <v>24</v>
      </c>
      <c r="F8" s="47"/>
      <c r="G8" s="59"/>
      <c r="H8" s="60"/>
      <c r="I8" s="60"/>
      <c r="J8" s="60"/>
      <c r="K8" s="60"/>
      <c r="L8" s="60"/>
    </row>
    <row r="9" spans="1:12" ht="34.5" customHeight="1">
      <c r="A9" s="45" t="s">
        <v>402</v>
      </c>
      <c r="B9" s="46" t="s">
        <v>406</v>
      </c>
      <c r="C9" s="46" t="s">
        <v>63</v>
      </c>
      <c r="D9" s="47">
        <f t="shared" si="0"/>
        <v>5</v>
      </c>
      <c r="E9" s="47">
        <v>5</v>
      </c>
      <c r="F9" s="47"/>
      <c r="G9" s="59"/>
      <c r="H9" s="60"/>
      <c r="I9" s="60"/>
      <c r="J9" s="60"/>
      <c r="K9" s="60"/>
      <c r="L9" s="60"/>
    </row>
    <row r="10" spans="1:12" ht="34.5" customHeight="1">
      <c r="A10" s="45" t="s">
        <v>402</v>
      </c>
      <c r="B10" s="46" t="s">
        <v>407</v>
      </c>
      <c r="C10" s="46" t="s">
        <v>63</v>
      </c>
      <c r="D10" s="47">
        <f t="shared" si="0"/>
        <v>70</v>
      </c>
      <c r="E10" s="47">
        <v>70</v>
      </c>
      <c r="F10" s="47"/>
      <c r="G10" s="59"/>
      <c r="H10" s="60"/>
      <c r="I10" s="60"/>
      <c r="J10" s="60"/>
      <c r="K10" s="60"/>
      <c r="L10" s="60"/>
    </row>
    <row r="11" spans="1:12" ht="34.5" customHeight="1">
      <c r="A11" s="45" t="s">
        <v>402</v>
      </c>
      <c r="B11" s="46" t="s">
        <v>408</v>
      </c>
      <c r="C11" s="46" t="s">
        <v>63</v>
      </c>
      <c r="D11" s="47">
        <f t="shared" si="0"/>
        <v>61.7184</v>
      </c>
      <c r="E11" s="47">
        <v>61.7184</v>
      </c>
      <c r="F11" s="47"/>
      <c r="G11" s="59"/>
      <c r="H11" s="60"/>
      <c r="I11" s="60"/>
      <c r="J11" s="60"/>
      <c r="K11" s="60"/>
      <c r="L11" s="60"/>
    </row>
    <row r="12" spans="1:12" ht="34.5" customHeight="1">
      <c r="A12" s="45" t="s">
        <v>402</v>
      </c>
      <c r="B12" s="46" t="s">
        <v>409</v>
      </c>
      <c r="C12" s="46" t="s">
        <v>63</v>
      </c>
      <c r="D12" s="47">
        <f t="shared" si="0"/>
        <v>1200</v>
      </c>
      <c r="E12" s="47">
        <v>1200</v>
      </c>
      <c r="F12" s="47"/>
      <c r="G12" s="59"/>
      <c r="H12" s="60"/>
      <c r="I12" s="60"/>
      <c r="J12" s="60"/>
      <c r="K12" s="60"/>
      <c r="L12" s="60"/>
    </row>
    <row r="13" spans="1:12" ht="34.5" customHeight="1">
      <c r="A13" s="45" t="s">
        <v>402</v>
      </c>
      <c r="B13" s="46" t="s">
        <v>410</v>
      </c>
      <c r="C13" s="46" t="s">
        <v>63</v>
      </c>
      <c r="D13" s="47">
        <f t="shared" si="0"/>
        <v>25.1</v>
      </c>
      <c r="E13" s="47">
        <v>25.1</v>
      </c>
      <c r="F13" s="47"/>
      <c r="G13" s="59"/>
      <c r="H13" s="60"/>
      <c r="I13" s="60"/>
      <c r="J13" s="60"/>
      <c r="K13" s="60"/>
      <c r="L13" s="60"/>
    </row>
    <row r="14" spans="1:12" ht="34.5" customHeight="1">
      <c r="A14" s="45" t="s">
        <v>402</v>
      </c>
      <c r="B14" s="46" t="s">
        <v>411</v>
      </c>
      <c r="C14" s="46" t="s">
        <v>63</v>
      </c>
      <c r="D14" s="47">
        <f t="shared" si="0"/>
        <v>12</v>
      </c>
      <c r="E14" s="47">
        <v>12</v>
      </c>
      <c r="F14" s="47"/>
      <c r="G14" s="59"/>
      <c r="H14" s="60"/>
      <c r="I14" s="60"/>
      <c r="J14" s="60"/>
      <c r="K14" s="60"/>
      <c r="L14" s="60"/>
    </row>
    <row r="15" spans="1:12" ht="34.5" customHeight="1">
      <c r="A15" s="45" t="s">
        <v>412</v>
      </c>
      <c r="B15" s="46" t="s">
        <v>413</v>
      </c>
      <c r="C15" s="46" t="s">
        <v>63</v>
      </c>
      <c r="D15" s="47">
        <f t="shared" si="0"/>
        <v>10</v>
      </c>
      <c r="E15" s="47">
        <v>10</v>
      </c>
      <c r="F15" s="47"/>
      <c r="G15" s="59"/>
      <c r="H15" s="60"/>
      <c r="I15" s="60"/>
      <c r="J15" s="60"/>
      <c r="K15" s="60"/>
      <c r="L15" s="60"/>
    </row>
    <row r="16" spans="1:12" ht="34.5" customHeight="1">
      <c r="A16" s="45" t="s">
        <v>412</v>
      </c>
      <c r="B16" s="46" t="s">
        <v>414</v>
      </c>
      <c r="C16" s="46" t="s">
        <v>63</v>
      </c>
      <c r="D16" s="47">
        <f t="shared" si="0"/>
        <v>15</v>
      </c>
      <c r="E16" s="47">
        <v>15</v>
      </c>
      <c r="F16" s="47"/>
      <c r="G16" s="59"/>
      <c r="H16" s="60"/>
      <c r="I16" s="60"/>
      <c r="J16" s="60"/>
      <c r="K16" s="60"/>
      <c r="L16" s="60"/>
    </row>
    <row r="17" spans="1:12" ht="34.5" customHeight="1">
      <c r="A17" s="45" t="s">
        <v>412</v>
      </c>
      <c r="B17" s="46" t="s">
        <v>415</v>
      </c>
      <c r="C17" s="46" t="s">
        <v>63</v>
      </c>
      <c r="D17" s="47">
        <f t="shared" si="0"/>
        <v>5</v>
      </c>
      <c r="E17" s="47">
        <v>5</v>
      </c>
      <c r="F17" s="47"/>
      <c r="G17" s="59"/>
      <c r="H17" s="60"/>
      <c r="I17" s="60"/>
      <c r="J17" s="60"/>
      <c r="K17" s="60"/>
      <c r="L17" s="60"/>
    </row>
    <row r="18" spans="1:12" ht="34.5" customHeight="1">
      <c r="A18" s="45" t="s">
        <v>412</v>
      </c>
      <c r="B18" s="46" t="s">
        <v>416</v>
      </c>
      <c r="C18" s="46" t="s">
        <v>63</v>
      </c>
      <c r="D18" s="47">
        <f t="shared" si="0"/>
        <v>12</v>
      </c>
      <c r="E18" s="47">
        <v>12</v>
      </c>
      <c r="F18" s="47"/>
      <c r="G18" s="59"/>
      <c r="H18" s="60"/>
      <c r="I18" s="60"/>
      <c r="J18" s="60"/>
      <c r="K18" s="60"/>
      <c r="L18" s="60"/>
    </row>
    <row r="19" spans="1:12" ht="34.5" customHeight="1">
      <c r="A19" s="45" t="s">
        <v>412</v>
      </c>
      <c r="B19" s="46" t="s">
        <v>417</v>
      </c>
      <c r="C19" s="46" t="s">
        <v>63</v>
      </c>
      <c r="D19" s="47">
        <f t="shared" si="0"/>
        <v>3</v>
      </c>
      <c r="E19" s="47">
        <v>3</v>
      </c>
      <c r="F19" s="47"/>
      <c r="G19" s="59"/>
      <c r="H19" s="60"/>
      <c r="I19" s="60"/>
      <c r="J19" s="60"/>
      <c r="K19" s="60"/>
      <c r="L19" s="60"/>
    </row>
    <row r="20" spans="1:12" ht="34.5" customHeight="1">
      <c r="A20" s="45" t="s">
        <v>412</v>
      </c>
      <c r="B20" s="46" t="s">
        <v>418</v>
      </c>
      <c r="C20" s="46" t="s">
        <v>63</v>
      </c>
      <c r="D20" s="47">
        <f t="shared" si="0"/>
        <v>4</v>
      </c>
      <c r="E20" s="47">
        <v>4</v>
      </c>
      <c r="F20" s="47"/>
      <c r="G20" s="59"/>
      <c r="H20" s="60"/>
      <c r="I20" s="60"/>
      <c r="J20" s="60"/>
      <c r="K20" s="60"/>
      <c r="L20" s="60"/>
    </row>
    <row r="21" spans="1:12" ht="34.5" customHeight="1">
      <c r="A21" s="45" t="s">
        <v>412</v>
      </c>
      <c r="B21" s="46" t="s">
        <v>419</v>
      </c>
      <c r="C21" s="46" t="s">
        <v>63</v>
      </c>
      <c r="D21" s="47">
        <f t="shared" si="0"/>
        <v>3</v>
      </c>
      <c r="E21" s="47">
        <v>3</v>
      </c>
      <c r="F21" s="47"/>
      <c r="G21" s="59"/>
      <c r="H21" s="60"/>
      <c r="I21" s="60"/>
      <c r="J21" s="60"/>
      <c r="K21" s="60"/>
      <c r="L21" s="60"/>
    </row>
    <row r="22" spans="1:12" ht="34.5" customHeight="1">
      <c r="A22" s="45" t="s">
        <v>412</v>
      </c>
      <c r="B22" s="46" t="s">
        <v>420</v>
      </c>
      <c r="C22" s="46" t="s">
        <v>63</v>
      </c>
      <c r="D22" s="47">
        <f t="shared" si="0"/>
        <v>100</v>
      </c>
      <c r="E22" s="47">
        <v>100</v>
      </c>
      <c r="F22" s="47"/>
      <c r="G22" s="59"/>
      <c r="H22" s="60"/>
      <c r="I22" s="60"/>
      <c r="J22" s="60"/>
      <c r="K22" s="60"/>
      <c r="L22" s="60"/>
    </row>
    <row r="23" spans="1:12" ht="34.5" customHeight="1">
      <c r="A23" s="45" t="s">
        <v>412</v>
      </c>
      <c r="B23" s="46" t="s">
        <v>421</v>
      </c>
      <c r="C23" s="46" t="s">
        <v>63</v>
      </c>
      <c r="D23" s="47">
        <f t="shared" si="0"/>
        <v>77.5</v>
      </c>
      <c r="E23" s="47">
        <v>77.5</v>
      </c>
      <c r="F23" s="47"/>
      <c r="G23" s="59"/>
      <c r="H23" s="60"/>
      <c r="I23" s="60"/>
      <c r="J23" s="60"/>
      <c r="K23" s="60"/>
      <c r="L23" s="60"/>
    </row>
    <row r="24" spans="1:12" ht="34.5" customHeight="1">
      <c r="A24" s="45" t="s">
        <v>412</v>
      </c>
      <c r="B24" s="46" t="s">
        <v>422</v>
      </c>
      <c r="C24" s="46" t="s">
        <v>63</v>
      </c>
      <c r="D24" s="47">
        <f t="shared" si="0"/>
        <v>135</v>
      </c>
      <c r="E24" s="47">
        <v>135</v>
      </c>
      <c r="F24" s="47"/>
      <c r="G24" s="59"/>
      <c r="H24" s="60"/>
      <c r="I24" s="60"/>
      <c r="J24" s="60"/>
      <c r="K24" s="60"/>
      <c r="L24" s="60"/>
    </row>
    <row r="25" spans="1:12" ht="34.5" customHeight="1">
      <c r="A25" s="45" t="s">
        <v>412</v>
      </c>
      <c r="B25" s="46" t="s">
        <v>423</v>
      </c>
      <c r="C25" s="46" t="s">
        <v>63</v>
      </c>
      <c r="D25" s="47">
        <f t="shared" si="0"/>
        <v>114.678</v>
      </c>
      <c r="E25" s="47">
        <v>114.678</v>
      </c>
      <c r="F25" s="47"/>
      <c r="G25" s="59"/>
      <c r="H25" s="60"/>
      <c r="I25" s="60"/>
      <c r="J25" s="60"/>
      <c r="K25" s="60"/>
      <c r="L25" s="60"/>
    </row>
    <row r="26" spans="1:12" ht="34.5" customHeight="1">
      <c r="A26" s="45" t="s">
        <v>412</v>
      </c>
      <c r="B26" s="46" t="s">
        <v>424</v>
      </c>
      <c r="C26" s="46" t="s">
        <v>63</v>
      </c>
      <c r="D26" s="47">
        <f t="shared" si="0"/>
        <v>70</v>
      </c>
      <c r="E26" s="47">
        <v>70</v>
      </c>
      <c r="F26" s="47"/>
      <c r="G26" s="59"/>
      <c r="H26" s="60"/>
      <c r="I26" s="60"/>
      <c r="J26" s="60"/>
      <c r="K26" s="60"/>
      <c r="L26" s="60"/>
    </row>
    <row r="27" spans="1:12" ht="34.5" customHeight="1">
      <c r="A27" s="45" t="s">
        <v>412</v>
      </c>
      <c r="B27" s="46" t="s">
        <v>425</v>
      </c>
      <c r="C27" s="46" t="s">
        <v>63</v>
      </c>
      <c r="D27" s="47">
        <f t="shared" si="0"/>
        <v>5</v>
      </c>
      <c r="E27" s="47">
        <v>5</v>
      </c>
      <c r="F27" s="47"/>
      <c r="G27" s="59"/>
      <c r="H27" s="60"/>
      <c r="I27" s="60"/>
      <c r="J27" s="60"/>
      <c r="K27" s="60"/>
      <c r="L27" s="60"/>
    </row>
    <row r="28" spans="1:12" ht="34.5" customHeight="1">
      <c r="A28" s="45" t="s">
        <v>412</v>
      </c>
      <c r="B28" s="46" t="s">
        <v>426</v>
      </c>
      <c r="C28" s="46" t="s">
        <v>63</v>
      </c>
      <c r="D28" s="47">
        <f t="shared" si="0"/>
        <v>0.24</v>
      </c>
      <c r="E28" s="47">
        <v>0.24</v>
      </c>
      <c r="F28" s="47"/>
      <c r="G28" s="59"/>
      <c r="H28" s="60"/>
      <c r="I28" s="60"/>
      <c r="J28" s="60"/>
      <c r="K28" s="60"/>
      <c r="L28" s="60"/>
    </row>
    <row r="29" spans="1:12" ht="34.5" customHeight="1">
      <c r="A29" s="45" t="s">
        <v>412</v>
      </c>
      <c r="B29" s="46" t="s">
        <v>427</v>
      </c>
      <c r="C29" s="46" t="s">
        <v>63</v>
      </c>
      <c r="D29" s="47">
        <f t="shared" si="0"/>
        <v>8</v>
      </c>
      <c r="E29" s="47">
        <v>8</v>
      </c>
      <c r="F29" s="47"/>
      <c r="G29" s="59"/>
      <c r="H29" s="60"/>
      <c r="I29" s="60"/>
      <c r="J29" s="60"/>
      <c r="K29" s="60"/>
      <c r="L29" s="60"/>
    </row>
    <row r="30" spans="1:12" ht="34.5" customHeight="1">
      <c r="A30" s="45" t="s">
        <v>412</v>
      </c>
      <c r="B30" s="46" t="s">
        <v>428</v>
      </c>
      <c r="C30" s="46" t="s">
        <v>63</v>
      </c>
      <c r="D30" s="47">
        <f t="shared" si="0"/>
        <v>5</v>
      </c>
      <c r="E30" s="47">
        <v>5</v>
      </c>
      <c r="F30" s="47"/>
      <c r="G30" s="59"/>
      <c r="H30" s="60"/>
      <c r="I30" s="60"/>
      <c r="J30" s="60"/>
      <c r="K30" s="60"/>
      <c r="L30" s="60"/>
    </row>
    <row r="31" spans="1:12" ht="34.5" customHeight="1">
      <c r="A31" s="45" t="s">
        <v>412</v>
      </c>
      <c r="B31" s="46" t="s">
        <v>429</v>
      </c>
      <c r="C31" s="46" t="s">
        <v>63</v>
      </c>
      <c r="D31" s="47">
        <f t="shared" si="0"/>
        <v>18</v>
      </c>
      <c r="E31" s="47">
        <v>18</v>
      </c>
      <c r="F31" s="47"/>
      <c r="G31" s="59"/>
      <c r="H31" s="60"/>
      <c r="I31" s="60"/>
      <c r="J31" s="60"/>
      <c r="K31" s="60"/>
      <c r="L31" s="60"/>
    </row>
    <row r="32" spans="1:12" ht="34.5" customHeight="1">
      <c r="A32" s="45" t="s">
        <v>412</v>
      </c>
      <c r="B32" s="46" t="s">
        <v>430</v>
      </c>
      <c r="C32" s="46" t="s">
        <v>63</v>
      </c>
      <c r="D32" s="47">
        <f t="shared" si="0"/>
        <v>30</v>
      </c>
      <c r="E32" s="47">
        <v>30</v>
      </c>
      <c r="F32" s="47"/>
      <c r="G32" s="59"/>
      <c r="H32" s="60"/>
      <c r="I32" s="60"/>
      <c r="J32" s="60"/>
      <c r="K32" s="60"/>
      <c r="L32" s="60"/>
    </row>
    <row r="33" spans="1:12" ht="34.5" customHeight="1">
      <c r="A33" s="45" t="s">
        <v>412</v>
      </c>
      <c r="B33" s="46" t="s">
        <v>431</v>
      </c>
      <c r="C33" s="46" t="s">
        <v>63</v>
      </c>
      <c r="D33" s="47">
        <f t="shared" si="0"/>
        <v>15</v>
      </c>
      <c r="E33" s="47">
        <v>15</v>
      </c>
      <c r="F33" s="47"/>
      <c r="G33" s="59"/>
      <c r="H33" s="60"/>
      <c r="I33" s="60"/>
      <c r="J33" s="60"/>
      <c r="K33" s="60"/>
      <c r="L33" s="60"/>
    </row>
    <row r="34" spans="1:12" ht="34.5" customHeight="1">
      <c r="A34" s="45" t="s">
        <v>412</v>
      </c>
      <c r="B34" s="46" t="s">
        <v>432</v>
      </c>
      <c r="C34" s="46" t="s">
        <v>63</v>
      </c>
      <c r="D34" s="47">
        <f t="shared" si="0"/>
        <v>60</v>
      </c>
      <c r="E34" s="47">
        <v>60</v>
      </c>
      <c r="F34" s="47"/>
      <c r="G34" s="59"/>
      <c r="H34" s="60"/>
      <c r="I34" s="60"/>
      <c r="J34" s="60"/>
      <c r="K34" s="60"/>
      <c r="L34" s="60"/>
    </row>
    <row r="35" spans="1:12" ht="34.5" customHeight="1">
      <c r="A35" s="45" t="s">
        <v>412</v>
      </c>
      <c r="B35" s="46" t="s">
        <v>433</v>
      </c>
      <c r="C35" s="46" t="s">
        <v>63</v>
      </c>
      <c r="D35" s="47">
        <f t="shared" si="0"/>
        <v>20</v>
      </c>
      <c r="E35" s="47">
        <v>20</v>
      </c>
      <c r="F35" s="47"/>
      <c r="G35" s="59"/>
      <c r="H35" s="60"/>
      <c r="I35" s="60"/>
      <c r="J35" s="60"/>
      <c r="K35" s="60"/>
      <c r="L35" s="60"/>
    </row>
    <row r="36" spans="1:12" ht="34.5" customHeight="1">
      <c r="A36" s="45" t="s">
        <v>412</v>
      </c>
      <c r="B36" s="46" t="s">
        <v>434</v>
      </c>
      <c r="C36" s="46" t="s">
        <v>63</v>
      </c>
      <c r="D36" s="47">
        <f t="shared" si="0"/>
        <v>179</v>
      </c>
      <c r="E36" s="47">
        <v>179</v>
      </c>
      <c r="F36" s="47"/>
      <c r="G36" s="59"/>
      <c r="H36" s="60"/>
      <c r="I36" s="60"/>
      <c r="J36" s="60"/>
      <c r="K36" s="60"/>
      <c r="L36" s="60"/>
    </row>
    <row r="37" spans="1:12" ht="34.5" customHeight="1">
      <c r="A37" s="45" t="s">
        <v>412</v>
      </c>
      <c r="B37" s="46" t="s">
        <v>435</v>
      </c>
      <c r="C37" s="46" t="s">
        <v>63</v>
      </c>
      <c r="D37" s="47">
        <f t="shared" si="0"/>
        <v>6</v>
      </c>
      <c r="E37" s="47">
        <v>6</v>
      </c>
      <c r="F37" s="47"/>
      <c r="G37" s="59"/>
      <c r="H37" s="60"/>
      <c r="I37" s="60"/>
      <c r="J37" s="60"/>
      <c r="K37" s="60"/>
      <c r="L37" s="60"/>
    </row>
    <row r="38" spans="1:12" ht="34.5" customHeight="1">
      <c r="A38" s="45" t="s">
        <v>412</v>
      </c>
      <c r="B38" s="46" t="s">
        <v>436</v>
      </c>
      <c r="C38" s="46" t="s">
        <v>63</v>
      </c>
      <c r="D38" s="47">
        <f t="shared" si="0"/>
        <v>20</v>
      </c>
      <c r="E38" s="47">
        <v>20</v>
      </c>
      <c r="F38" s="47"/>
      <c r="G38" s="59"/>
      <c r="H38" s="60"/>
      <c r="I38" s="60"/>
      <c r="J38" s="60"/>
      <c r="K38" s="60"/>
      <c r="L38" s="60"/>
    </row>
    <row r="39" spans="1:12" ht="34.5" customHeight="1">
      <c r="A39" s="45" t="s">
        <v>412</v>
      </c>
      <c r="B39" s="46" t="s">
        <v>437</v>
      </c>
      <c r="C39" s="46" t="s">
        <v>63</v>
      </c>
      <c r="D39" s="47">
        <f aca="true" t="shared" si="1" ref="D39:D70">SUM(E39:L39)</f>
        <v>5</v>
      </c>
      <c r="E39" s="47">
        <v>5</v>
      </c>
      <c r="F39" s="47"/>
      <c r="G39" s="59"/>
      <c r="H39" s="60"/>
      <c r="I39" s="60"/>
      <c r="J39" s="60"/>
      <c r="K39" s="60"/>
      <c r="L39" s="60"/>
    </row>
    <row r="40" spans="1:12" ht="34.5" customHeight="1">
      <c r="A40" s="45" t="s">
        <v>412</v>
      </c>
      <c r="B40" s="46" t="s">
        <v>438</v>
      </c>
      <c r="C40" s="46" t="s">
        <v>63</v>
      </c>
      <c r="D40" s="47">
        <f t="shared" si="1"/>
        <v>119</v>
      </c>
      <c r="E40" s="47">
        <v>119</v>
      </c>
      <c r="F40" s="47"/>
      <c r="G40" s="59"/>
      <c r="H40" s="60"/>
      <c r="I40" s="60"/>
      <c r="J40" s="60"/>
      <c r="K40" s="60"/>
      <c r="L40" s="60"/>
    </row>
    <row r="41" spans="1:12" ht="34.5" customHeight="1">
      <c r="A41" s="45" t="s">
        <v>412</v>
      </c>
      <c r="B41" s="46" t="s">
        <v>439</v>
      </c>
      <c r="C41" s="46" t="s">
        <v>63</v>
      </c>
      <c r="D41" s="47">
        <f t="shared" si="1"/>
        <v>391</v>
      </c>
      <c r="E41" s="47">
        <v>391</v>
      </c>
      <c r="F41" s="47"/>
      <c r="G41" s="59"/>
      <c r="H41" s="60"/>
      <c r="I41" s="60"/>
      <c r="J41" s="60"/>
      <c r="K41" s="60"/>
      <c r="L41" s="60"/>
    </row>
    <row r="42" spans="1:12" ht="34.5" customHeight="1">
      <c r="A42" s="45" t="s">
        <v>412</v>
      </c>
      <c r="B42" s="46" t="s">
        <v>440</v>
      </c>
      <c r="C42" s="46" t="s">
        <v>63</v>
      </c>
      <c r="D42" s="47">
        <f t="shared" si="1"/>
        <v>80</v>
      </c>
      <c r="E42" s="47">
        <v>80</v>
      </c>
      <c r="F42" s="47"/>
      <c r="G42" s="59"/>
      <c r="H42" s="60"/>
      <c r="I42" s="60"/>
      <c r="J42" s="60"/>
      <c r="K42" s="60"/>
      <c r="L42" s="60"/>
    </row>
    <row r="43" spans="1:12" ht="34.5" customHeight="1">
      <c r="A43" s="45" t="s">
        <v>412</v>
      </c>
      <c r="B43" s="46" t="s">
        <v>441</v>
      </c>
      <c r="C43" s="46" t="s">
        <v>63</v>
      </c>
      <c r="D43" s="47">
        <f t="shared" si="1"/>
        <v>65</v>
      </c>
      <c r="E43" s="47">
        <v>65</v>
      </c>
      <c r="F43" s="47"/>
      <c r="G43" s="59"/>
      <c r="H43" s="60"/>
      <c r="I43" s="60"/>
      <c r="J43" s="60"/>
      <c r="K43" s="60"/>
      <c r="L43" s="60"/>
    </row>
    <row r="44" spans="1:12" ht="34.5" customHeight="1">
      <c r="A44" s="45" t="s">
        <v>412</v>
      </c>
      <c r="B44" s="46" t="s">
        <v>442</v>
      </c>
      <c r="C44" s="46" t="s">
        <v>63</v>
      </c>
      <c r="D44" s="47">
        <f t="shared" si="1"/>
        <v>2</v>
      </c>
      <c r="E44" s="47">
        <v>2</v>
      </c>
      <c r="F44" s="47"/>
      <c r="G44" s="59"/>
      <c r="H44" s="60"/>
      <c r="I44" s="60"/>
      <c r="J44" s="60"/>
      <c r="K44" s="60"/>
      <c r="L44" s="60"/>
    </row>
    <row r="45" spans="1:12" ht="34.5" customHeight="1">
      <c r="A45" s="45" t="s">
        <v>412</v>
      </c>
      <c r="B45" s="46" t="s">
        <v>443</v>
      </c>
      <c r="C45" s="46" t="s">
        <v>63</v>
      </c>
      <c r="D45" s="47">
        <f t="shared" si="1"/>
        <v>28</v>
      </c>
      <c r="E45" s="47">
        <v>28</v>
      </c>
      <c r="F45" s="47"/>
      <c r="G45" s="59"/>
      <c r="H45" s="60"/>
      <c r="I45" s="60"/>
      <c r="J45" s="60"/>
      <c r="K45" s="60"/>
      <c r="L45" s="60"/>
    </row>
    <row r="46" spans="1:12" ht="34.5" customHeight="1">
      <c r="A46" s="45" t="s">
        <v>412</v>
      </c>
      <c r="B46" s="46" t="s">
        <v>444</v>
      </c>
      <c r="C46" s="46" t="s">
        <v>63</v>
      </c>
      <c r="D46" s="47">
        <f t="shared" si="1"/>
        <v>60</v>
      </c>
      <c r="E46" s="47">
        <v>60</v>
      </c>
      <c r="F46" s="47"/>
      <c r="G46" s="59"/>
      <c r="H46" s="60"/>
      <c r="I46" s="60"/>
      <c r="J46" s="60"/>
      <c r="K46" s="60"/>
      <c r="L46" s="60"/>
    </row>
    <row r="47" spans="1:12" ht="34.5" customHeight="1">
      <c r="A47" s="45" t="s">
        <v>412</v>
      </c>
      <c r="B47" s="46" t="s">
        <v>445</v>
      </c>
      <c r="C47" s="46" t="s">
        <v>63</v>
      </c>
      <c r="D47" s="47">
        <f t="shared" si="1"/>
        <v>39.552</v>
      </c>
      <c r="E47" s="47">
        <v>39.552</v>
      </c>
      <c r="F47" s="47"/>
      <c r="G47" s="59"/>
      <c r="H47" s="60"/>
      <c r="I47" s="60"/>
      <c r="J47" s="60"/>
      <c r="K47" s="60"/>
      <c r="L47" s="60"/>
    </row>
    <row r="48" spans="1:12" ht="34.5" customHeight="1">
      <c r="A48" s="45" t="s">
        <v>412</v>
      </c>
      <c r="B48" s="46" t="s">
        <v>446</v>
      </c>
      <c r="C48" s="46" t="s">
        <v>63</v>
      </c>
      <c r="D48" s="47">
        <f t="shared" si="1"/>
        <v>25</v>
      </c>
      <c r="E48" s="47">
        <v>25</v>
      </c>
      <c r="F48" s="47"/>
      <c r="G48" s="59"/>
      <c r="H48" s="60"/>
      <c r="I48" s="60"/>
      <c r="J48" s="60"/>
      <c r="K48" s="60"/>
      <c r="L48" s="60"/>
    </row>
    <row r="49" spans="1:12" ht="34.5" customHeight="1">
      <c r="A49" s="45" t="s">
        <v>412</v>
      </c>
      <c r="B49" s="46" t="s">
        <v>447</v>
      </c>
      <c r="C49" s="46" t="s">
        <v>63</v>
      </c>
      <c r="D49" s="47">
        <f t="shared" si="1"/>
        <v>100</v>
      </c>
      <c r="E49" s="47">
        <v>100</v>
      </c>
      <c r="F49" s="47"/>
      <c r="G49" s="59"/>
      <c r="H49" s="60"/>
      <c r="I49" s="60"/>
      <c r="J49" s="60"/>
      <c r="K49" s="60"/>
      <c r="L49" s="60"/>
    </row>
    <row r="50" spans="1:12" ht="34.5" customHeight="1">
      <c r="A50" s="45" t="s">
        <v>412</v>
      </c>
      <c r="B50" s="46" t="s">
        <v>448</v>
      </c>
      <c r="C50" s="46" t="s">
        <v>63</v>
      </c>
      <c r="D50" s="47">
        <f t="shared" si="1"/>
        <v>0.95</v>
      </c>
      <c r="E50" s="47">
        <v>0.95</v>
      </c>
      <c r="F50" s="47"/>
      <c r="G50" s="59"/>
      <c r="H50" s="60"/>
      <c r="I50" s="60"/>
      <c r="J50" s="60"/>
      <c r="K50" s="60"/>
      <c r="L50" s="60"/>
    </row>
    <row r="51" spans="1:12" ht="34.5" customHeight="1">
      <c r="A51" s="45" t="s">
        <v>412</v>
      </c>
      <c r="B51" s="46" t="s">
        <v>449</v>
      </c>
      <c r="C51" s="46" t="s">
        <v>63</v>
      </c>
      <c r="D51" s="47">
        <f t="shared" si="1"/>
        <v>10</v>
      </c>
      <c r="E51" s="47">
        <v>10</v>
      </c>
      <c r="F51" s="47"/>
      <c r="G51" s="59"/>
      <c r="H51" s="60"/>
      <c r="I51" s="60"/>
      <c r="J51" s="60"/>
      <c r="K51" s="60"/>
      <c r="L51" s="60"/>
    </row>
    <row r="52" spans="1:12" ht="34.5" customHeight="1">
      <c r="A52" s="45" t="s">
        <v>412</v>
      </c>
      <c r="B52" s="46" t="s">
        <v>450</v>
      </c>
      <c r="C52" s="46" t="s">
        <v>63</v>
      </c>
      <c r="D52" s="47">
        <f t="shared" si="1"/>
        <v>50</v>
      </c>
      <c r="E52" s="47">
        <v>50</v>
      </c>
      <c r="F52" s="47"/>
      <c r="G52" s="59"/>
      <c r="H52" s="60"/>
      <c r="I52" s="60"/>
      <c r="J52" s="60"/>
      <c r="K52" s="60"/>
      <c r="L52" s="60"/>
    </row>
    <row r="53" spans="1:12" ht="34.5" customHeight="1">
      <c r="A53" s="45" t="s">
        <v>412</v>
      </c>
      <c r="B53" s="46" t="s">
        <v>451</v>
      </c>
      <c r="C53" s="46" t="s">
        <v>63</v>
      </c>
      <c r="D53" s="47">
        <f t="shared" si="1"/>
        <v>33.12</v>
      </c>
      <c r="E53" s="47">
        <v>33.12</v>
      </c>
      <c r="F53" s="47"/>
      <c r="G53" s="59"/>
      <c r="H53" s="60"/>
      <c r="I53" s="60"/>
      <c r="J53" s="60"/>
      <c r="K53" s="60"/>
      <c r="L53" s="60"/>
    </row>
    <row r="54" spans="1:12" ht="34.5" customHeight="1">
      <c r="A54" s="45" t="s">
        <v>412</v>
      </c>
      <c r="B54" s="46" t="s">
        <v>452</v>
      </c>
      <c r="C54" s="46" t="s">
        <v>63</v>
      </c>
      <c r="D54" s="47">
        <f t="shared" si="1"/>
        <v>8</v>
      </c>
      <c r="E54" s="47">
        <v>8</v>
      </c>
      <c r="F54" s="47"/>
      <c r="G54" s="59"/>
      <c r="H54" s="60"/>
      <c r="I54" s="60"/>
      <c r="J54" s="60"/>
      <c r="K54" s="60"/>
      <c r="L54" s="60"/>
    </row>
    <row r="55" spans="1:12" ht="34.5" customHeight="1">
      <c r="A55" s="45" t="s">
        <v>412</v>
      </c>
      <c r="B55" s="46" t="s">
        <v>453</v>
      </c>
      <c r="C55" s="46" t="s">
        <v>63</v>
      </c>
      <c r="D55" s="47">
        <f t="shared" si="1"/>
        <v>5</v>
      </c>
      <c r="E55" s="47">
        <v>5</v>
      </c>
      <c r="F55" s="47"/>
      <c r="G55" s="59"/>
      <c r="H55" s="60"/>
      <c r="I55" s="60"/>
      <c r="J55" s="60"/>
      <c r="K55" s="60"/>
      <c r="L55" s="60"/>
    </row>
    <row r="56" spans="1:12" ht="34.5" customHeight="1">
      <c r="A56" s="45" t="s">
        <v>412</v>
      </c>
      <c r="B56" s="46" t="s">
        <v>454</v>
      </c>
      <c r="C56" s="46" t="s">
        <v>63</v>
      </c>
      <c r="D56" s="47">
        <f t="shared" si="1"/>
        <v>41</v>
      </c>
      <c r="E56" s="47">
        <v>41</v>
      </c>
      <c r="F56" s="47"/>
      <c r="G56" s="59"/>
      <c r="H56" s="60"/>
      <c r="I56" s="60"/>
      <c r="J56" s="60"/>
      <c r="K56" s="60"/>
      <c r="L56" s="60"/>
    </row>
    <row r="57" spans="1:12" ht="34.5" customHeight="1">
      <c r="A57" s="45" t="s">
        <v>412</v>
      </c>
      <c r="B57" s="46" t="s">
        <v>455</v>
      </c>
      <c r="C57" s="46" t="s">
        <v>63</v>
      </c>
      <c r="D57" s="47">
        <f t="shared" si="1"/>
        <v>25</v>
      </c>
      <c r="E57" s="47">
        <v>25</v>
      </c>
      <c r="F57" s="47"/>
      <c r="G57" s="59"/>
      <c r="H57" s="60"/>
      <c r="I57" s="60"/>
      <c r="J57" s="60"/>
      <c r="K57" s="60"/>
      <c r="L57" s="60"/>
    </row>
    <row r="58" spans="1:12" ht="34.5" customHeight="1">
      <c r="A58" s="45" t="s">
        <v>412</v>
      </c>
      <c r="B58" s="46" t="s">
        <v>456</v>
      </c>
      <c r="C58" s="46" t="s">
        <v>63</v>
      </c>
      <c r="D58" s="47">
        <f t="shared" si="1"/>
        <v>70</v>
      </c>
      <c r="E58" s="47">
        <v>70</v>
      </c>
      <c r="F58" s="47"/>
      <c r="G58" s="59"/>
      <c r="H58" s="60"/>
      <c r="I58" s="60"/>
      <c r="J58" s="60"/>
      <c r="K58" s="60"/>
      <c r="L58" s="60"/>
    </row>
    <row r="59" spans="1:12" ht="34.5" customHeight="1">
      <c r="A59" s="45" t="s">
        <v>412</v>
      </c>
      <c r="B59" s="46" t="s">
        <v>457</v>
      </c>
      <c r="C59" s="46" t="s">
        <v>63</v>
      </c>
      <c r="D59" s="47">
        <f t="shared" si="1"/>
        <v>12</v>
      </c>
      <c r="E59" s="47">
        <v>12</v>
      </c>
      <c r="F59" s="47"/>
      <c r="G59" s="59"/>
      <c r="H59" s="60"/>
      <c r="I59" s="60"/>
      <c r="J59" s="60"/>
      <c r="K59" s="60"/>
      <c r="L59" s="60"/>
    </row>
    <row r="60" spans="1:12" ht="34.5" customHeight="1">
      <c r="A60" s="45" t="s">
        <v>412</v>
      </c>
      <c r="B60" s="46" t="s">
        <v>458</v>
      </c>
      <c r="C60" s="46" t="s">
        <v>63</v>
      </c>
      <c r="D60" s="47">
        <f t="shared" si="1"/>
        <v>5</v>
      </c>
      <c r="E60" s="47">
        <v>5</v>
      </c>
      <c r="F60" s="47"/>
      <c r="G60" s="59"/>
      <c r="H60" s="60"/>
      <c r="I60" s="60"/>
      <c r="J60" s="60"/>
      <c r="K60" s="60"/>
      <c r="L60" s="60"/>
    </row>
    <row r="61" spans="1:12" ht="34.5" customHeight="1">
      <c r="A61" s="45" t="s">
        <v>412</v>
      </c>
      <c r="B61" s="46" t="s">
        <v>459</v>
      </c>
      <c r="C61" s="46" t="s">
        <v>63</v>
      </c>
      <c r="D61" s="47">
        <f t="shared" si="1"/>
        <v>24</v>
      </c>
      <c r="E61" s="47">
        <v>24</v>
      </c>
      <c r="F61" s="47"/>
      <c r="G61" s="59"/>
      <c r="H61" s="60"/>
      <c r="I61" s="60"/>
      <c r="J61" s="60"/>
      <c r="K61" s="60"/>
      <c r="L61" s="60"/>
    </row>
    <row r="62" spans="1:12" ht="34.5" customHeight="1">
      <c r="A62" s="45" t="s">
        <v>412</v>
      </c>
      <c r="B62" s="46" t="s">
        <v>460</v>
      </c>
      <c r="C62" s="46" t="s">
        <v>63</v>
      </c>
      <c r="D62" s="47">
        <f t="shared" si="1"/>
        <v>0.45</v>
      </c>
      <c r="E62" s="47">
        <v>0.45</v>
      </c>
      <c r="F62" s="47"/>
      <c r="G62" s="59"/>
      <c r="H62" s="60"/>
      <c r="I62" s="60"/>
      <c r="J62" s="60"/>
      <c r="K62" s="60"/>
      <c r="L62" s="60"/>
    </row>
    <row r="63" spans="1:12" ht="34.5" customHeight="1">
      <c r="A63" s="45" t="s">
        <v>412</v>
      </c>
      <c r="B63" s="46" t="s">
        <v>461</v>
      </c>
      <c r="C63" s="46" t="s">
        <v>63</v>
      </c>
      <c r="D63" s="47">
        <f t="shared" si="1"/>
        <v>216962</v>
      </c>
      <c r="E63" s="47"/>
      <c r="F63" s="47">
        <v>216962</v>
      </c>
      <c r="G63" s="59"/>
      <c r="H63" s="60"/>
      <c r="I63" s="60"/>
      <c r="J63" s="60"/>
      <c r="K63" s="60"/>
      <c r="L63" s="60"/>
    </row>
    <row r="64" spans="1:12" ht="34.5" customHeight="1">
      <c r="A64" s="45" t="s">
        <v>412</v>
      </c>
      <c r="B64" s="46" t="s">
        <v>462</v>
      </c>
      <c r="C64" s="46" t="s">
        <v>63</v>
      </c>
      <c r="D64" s="47">
        <f t="shared" si="1"/>
        <v>2</v>
      </c>
      <c r="E64" s="47">
        <v>2</v>
      </c>
      <c r="F64" s="47"/>
      <c r="G64" s="59"/>
      <c r="H64" s="60"/>
      <c r="I64" s="60"/>
      <c r="J64" s="60"/>
      <c r="K64" s="60"/>
      <c r="L64" s="60"/>
    </row>
    <row r="65" spans="1:12" ht="34.5" customHeight="1">
      <c r="A65" s="45" t="s">
        <v>412</v>
      </c>
      <c r="B65" s="46" t="s">
        <v>463</v>
      </c>
      <c r="C65" s="46" t="s">
        <v>63</v>
      </c>
      <c r="D65" s="47">
        <f t="shared" si="1"/>
        <v>38838</v>
      </c>
      <c r="E65" s="47"/>
      <c r="F65" s="47">
        <v>38838</v>
      </c>
      <c r="G65" s="59"/>
      <c r="H65" s="60"/>
      <c r="I65" s="60"/>
      <c r="J65" s="60"/>
      <c r="K65" s="60"/>
      <c r="L65" s="60"/>
    </row>
    <row r="66" spans="1:12" ht="34.5" customHeight="1">
      <c r="A66" s="45" t="s">
        <v>412</v>
      </c>
      <c r="B66" s="46" t="s">
        <v>464</v>
      </c>
      <c r="C66" s="46" t="s">
        <v>63</v>
      </c>
      <c r="D66" s="47">
        <f t="shared" si="1"/>
        <v>10</v>
      </c>
      <c r="E66" s="47">
        <v>10</v>
      </c>
      <c r="F66" s="47"/>
      <c r="G66" s="59"/>
      <c r="H66" s="60"/>
      <c r="I66" s="60"/>
      <c r="J66" s="60"/>
      <c r="K66" s="60"/>
      <c r="L66" s="60"/>
    </row>
    <row r="67" spans="1:12" ht="34.5" customHeight="1">
      <c r="A67" s="45" t="s">
        <v>412</v>
      </c>
      <c r="B67" s="46" t="s">
        <v>465</v>
      </c>
      <c r="C67" s="46" t="s">
        <v>63</v>
      </c>
      <c r="D67" s="47">
        <f t="shared" si="1"/>
        <v>6</v>
      </c>
      <c r="E67" s="47">
        <v>6</v>
      </c>
      <c r="F67" s="47"/>
      <c r="G67" s="59"/>
      <c r="H67" s="60"/>
      <c r="I67" s="60"/>
      <c r="J67" s="60"/>
      <c r="K67" s="60"/>
      <c r="L67" s="60"/>
    </row>
    <row r="68" spans="1:12" ht="34.5" customHeight="1">
      <c r="A68" s="45" t="s">
        <v>412</v>
      </c>
      <c r="B68" s="46" t="s">
        <v>466</v>
      </c>
      <c r="C68" s="46" t="s">
        <v>63</v>
      </c>
      <c r="D68" s="47">
        <f t="shared" si="1"/>
        <v>2.1</v>
      </c>
      <c r="E68" s="47">
        <v>2.1</v>
      </c>
      <c r="F68" s="47"/>
      <c r="G68" s="59"/>
      <c r="H68" s="60"/>
      <c r="I68" s="60"/>
      <c r="J68" s="60"/>
      <c r="K68" s="60"/>
      <c r="L68" s="60"/>
    </row>
    <row r="69" spans="1:12" ht="34.5" customHeight="1">
      <c r="A69" s="45" t="s">
        <v>412</v>
      </c>
      <c r="B69" s="46" t="s">
        <v>467</v>
      </c>
      <c r="C69" s="46" t="s">
        <v>63</v>
      </c>
      <c r="D69" s="47">
        <f t="shared" si="1"/>
        <v>50</v>
      </c>
      <c r="E69" s="47">
        <v>50</v>
      </c>
      <c r="F69" s="47"/>
      <c r="G69" s="59"/>
      <c r="H69" s="60"/>
      <c r="I69" s="60"/>
      <c r="J69" s="60"/>
      <c r="K69" s="60"/>
      <c r="L69" s="60"/>
    </row>
    <row r="70" spans="1:12" ht="34.5" customHeight="1">
      <c r="A70" s="45" t="s">
        <v>412</v>
      </c>
      <c r="B70" s="46" t="s">
        <v>468</v>
      </c>
      <c r="C70" s="46" t="s">
        <v>63</v>
      </c>
      <c r="D70" s="47">
        <f t="shared" si="1"/>
        <v>35</v>
      </c>
      <c r="E70" s="47">
        <v>35</v>
      </c>
      <c r="F70" s="47"/>
      <c r="G70" s="59"/>
      <c r="H70" s="60"/>
      <c r="I70" s="60"/>
      <c r="J70" s="60"/>
      <c r="K70" s="60"/>
      <c r="L70" s="60"/>
    </row>
    <row r="71" spans="1:12" ht="34.5" customHeight="1">
      <c r="A71" s="45" t="s">
        <v>412</v>
      </c>
      <c r="B71" s="46" t="s">
        <v>469</v>
      </c>
      <c r="C71" s="46" t="s">
        <v>63</v>
      </c>
      <c r="D71" s="47">
        <f aca="true" t="shared" si="2" ref="D71:D99">SUM(E71:L71)</f>
        <v>5</v>
      </c>
      <c r="E71" s="47">
        <v>5</v>
      </c>
      <c r="F71" s="47"/>
      <c r="G71" s="59"/>
      <c r="H71" s="60"/>
      <c r="I71" s="60"/>
      <c r="J71" s="60"/>
      <c r="K71" s="60"/>
      <c r="L71" s="60"/>
    </row>
    <row r="72" spans="1:12" ht="34.5" customHeight="1">
      <c r="A72" s="45" t="s">
        <v>412</v>
      </c>
      <c r="B72" s="46" t="s">
        <v>470</v>
      </c>
      <c r="C72" s="46" t="s">
        <v>63</v>
      </c>
      <c r="D72" s="47">
        <f t="shared" si="2"/>
        <v>5</v>
      </c>
      <c r="E72" s="47">
        <v>5</v>
      </c>
      <c r="F72" s="47"/>
      <c r="G72" s="59"/>
      <c r="H72" s="60"/>
      <c r="I72" s="60"/>
      <c r="J72" s="60"/>
      <c r="K72" s="60"/>
      <c r="L72" s="60"/>
    </row>
    <row r="73" spans="1:12" ht="34.5" customHeight="1">
      <c r="A73" s="45" t="s">
        <v>412</v>
      </c>
      <c r="B73" s="46" t="s">
        <v>471</v>
      </c>
      <c r="C73" s="46" t="s">
        <v>63</v>
      </c>
      <c r="D73" s="47">
        <f t="shared" si="2"/>
        <v>23</v>
      </c>
      <c r="E73" s="47">
        <v>23</v>
      </c>
      <c r="F73" s="47"/>
      <c r="G73" s="59"/>
      <c r="H73" s="60"/>
      <c r="I73" s="60"/>
      <c r="J73" s="60"/>
      <c r="K73" s="60"/>
      <c r="L73" s="60"/>
    </row>
    <row r="74" spans="1:12" ht="34.5" customHeight="1">
      <c r="A74" s="45" t="s">
        <v>412</v>
      </c>
      <c r="B74" s="46" t="s">
        <v>472</v>
      </c>
      <c r="C74" s="46" t="s">
        <v>63</v>
      </c>
      <c r="D74" s="47">
        <f t="shared" si="2"/>
        <v>11.52</v>
      </c>
      <c r="E74" s="47">
        <v>11.52</v>
      </c>
      <c r="F74" s="47"/>
      <c r="G74" s="59"/>
      <c r="H74" s="60"/>
      <c r="I74" s="60"/>
      <c r="J74" s="60"/>
      <c r="K74" s="60"/>
      <c r="L74" s="60"/>
    </row>
    <row r="75" spans="1:12" ht="34.5" customHeight="1">
      <c r="A75" s="45" t="s">
        <v>412</v>
      </c>
      <c r="B75" s="46" t="s">
        <v>473</v>
      </c>
      <c r="C75" s="46" t="s">
        <v>63</v>
      </c>
      <c r="D75" s="47">
        <f t="shared" si="2"/>
        <v>23</v>
      </c>
      <c r="E75" s="47">
        <v>23</v>
      </c>
      <c r="F75" s="47"/>
      <c r="G75" s="59"/>
      <c r="H75" s="60"/>
      <c r="I75" s="60"/>
      <c r="J75" s="60"/>
      <c r="K75" s="60"/>
      <c r="L75" s="60"/>
    </row>
    <row r="76" spans="1:12" ht="34.5" customHeight="1">
      <c r="A76" s="45" t="s">
        <v>412</v>
      </c>
      <c r="B76" s="46" t="s">
        <v>474</v>
      </c>
      <c r="C76" s="46" t="s">
        <v>63</v>
      </c>
      <c r="D76" s="47">
        <f t="shared" si="2"/>
        <v>21</v>
      </c>
      <c r="E76" s="47">
        <v>21</v>
      </c>
      <c r="F76" s="47"/>
      <c r="G76" s="59"/>
      <c r="H76" s="60"/>
      <c r="I76" s="60"/>
      <c r="J76" s="60"/>
      <c r="K76" s="60"/>
      <c r="L76" s="60"/>
    </row>
    <row r="77" spans="1:12" ht="34.5" customHeight="1">
      <c r="A77" s="45" t="s">
        <v>412</v>
      </c>
      <c r="B77" s="46" t="s">
        <v>475</v>
      </c>
      <c r="C77" s="46" t="s">
        <v>63</v>
      </c>
      <c r="D77" s="47">
        <f t="shared" si="2"/>
        <v>45</v>
      </c>
      <c r="E77" s="47">
        <v>45</v>
      </c>
      <c r="F77" s="47"/>
      <c r="G77" s="59"/>
      <c r="H77" s="60"/>
      <c r="I77" s="60"/>
      <c r="J77" s="60"/>
      <c r="K77" s="60"/>
      <c r="L77" s="60"/>
    </row>
    <row r="78" spans="1:12" ht="34.5" customHeight="1">
      <c r="A78" s="45" t="s">
        <v>412</v>
      </c>
      <c r="B78" s="46" t="s">
        <v>476</v>
      </c>
      <c r="C78" s="46" t="s">
        <v>63</v>
      </c>
      <c r="D78" s="47">
        <f t="shared" si="2"/>
        <v>21</v>
      </c>
      <c r="E78" s="47">
        <v>21</v>
      </c>
      <c r="F78" s="47"/>
      <c r="G78" s="59"/>
      <c r="H78" s="60"/>
      <c r="I78" s="60"/>
      <c r="J78" s="60"/>
      <c r="K78" s="60"/>
      <c r="L78" s="60"/>
    </row>
    <row r="79" spans="1:12" ht="34.5" customHeight="1">
      <c r="A79" s="45" t="s">
        <v>412</v>
      </c>
      <c r="B79" s="46" t="s">
        <v>477</v>
      </c>
      <c r="C79" s="46" t="s">
        <v>63</v>
      </c>
      <c r="D79" s="47">
        <f t="shared" si="2"/>
        <v>10</v>
      </c>
      <c r="E79" s="47">
        <v>10</v>
      </c>
      <c r="F79" s="47"/>
      <c r="G79" s="59"/>
      <c r="H79" s="60"/>
      <c r="I79" s="60"/>
      <c r="J79" s="60"/>
      <c r="K79" s="60"/>
      <c r="L79" s="60"/>
    </row>
    <row r="80" spans="1:12" ht="34.5" customHeight="1">
      <c r="A80" s="45" t="s">
        <v>412</v>
      </c>
      <c r="B80" s="46" t="s">
        <v>478</v>
      </c>
      <c r="C80" s="46" t="s">
        <v>63</v>
      </c>
      <c r="D80" s="47">
        <f t="shared" si="2"/>
        <v>15</v>
      </c>
      <c r="E80" s="47">
        <v>15</v>
      </c>
      <c r="F80" s="47"/>
      <c r="G80" s="59"/>
      <c r="H80" s="60"/>
      <c r="I80" s="60"/>
      <c r="J80" s="60"/>
      <c r="K80" s="60"/>
      <c r="L80" s="60"/>
    </row>
    <row r="81" spans="1:12" ht="34.5" customHeight="1">
      <c r="A81" s="45" t="s">
        <v>412</v>
      </c>
      <c r="B81" s="46" t="s">
        <v>479</v>
      </c>
      <c r="C81" s="46" t="s">
        <v>63</v>
      </c>
      <c r="D81" s="47">
        <f t="shared" si="2"/>
        <v>15</v>
      </c>
      <c r="E81" s="47">
        <v>15</v>
      </c>
      <c r="F81" s="47"/>
      <c r="G81" s="59"/>
      <c r="H81" s="60"/>
      <c r="I81" s="60"/>
      <c r="J81" s="60"/>
      <c r="K81" s="60"/>
      <c r="L81" s="60"/>
    </row>
    <row r="82" spans="1:12" ht="34.5" customHeight="1">
      <c r="A82" s="45" t="s">
        <v>412</v>
      </c>
      <c r="B82" s="46" t="s">
        <v>480</v>
      </c>
      <c r="C82" s="46" t="s">
        <v>63</v>
      </c>
      <c r="D82" s="47">
        <f t="shared" si="2"/>
        <v>10</v>
      </c>
      <c r="E82" s="47">
        <v>10</v>
      </c>
      <c r="F82" s="47"/>
      <c r="G82" s="59"/>
      <c r="H82" s="60"/>
      <c r="I82" s="60"/>
      <c r="J82" s="60"/>
      <c r="K82" s="60"/>
      <c r="L82" s="60"/>
    </row>
    <row r="83" spans="1:12" ht="34.5" customHeight="1">
      <c r="A83" s="45" t="s">
        <v>412</v>
      </c>
      <c r="B83" s="46" t="s">
        <v>481</v>
      </c>
      <c r="C83" s="46" t="s">
        <v>66</v>
      </c>
      <c r="D83" s="47">
        <f t="shared" si="2"/>
        <v>6.4</v>
      </c>
      <c r="E83" s="47">
        <v>6.4</v>
      </c>
      <c r="F83" s="47"/>
      <c r="G83" s="59"/>
      <c r="H83" s="60"/>
      <c r="I83" s="60"/>
      <c r="J83" s="60"/>
      <c r="K83" s="60"/>
      <c r="L83" s="60"/>
    </row>
    <row r="84" spans="1:12" ht="34.5" customHeight="1">
      <c r="A84" s="45" t="s">
        <v>412</v>
      </c>
      <c r="B84" s="46" t="s">
        <v>482</v>
      </c>
      <c r="C84" s="46" t="s">
        <v>68</v>
      </c>
      <c r="D84" s="47">
        <f t="shared" si="2"/>
        <v>5</v>
      </c>
      <c r="E84" s="47">
        <v>5</v>
      </c>
      <c r="F84" s="47"/>
      <c r="G84" s="59"/>
      <c r="H84" s="60"/>
      <c r="I84" s="60"/>
      <c r="J84" s="60"/>
      <c r="K84" s="60"/>
      <c r="L84" s="60"/>
    </row>
    <row r="85" spans="1:12" ht="34.5" customHeight="1">
      <c r="A85" s="45" t="s">
        <v>412</v>
      </c>
      <c r="B85" s="46" t="s">
        <v>483</v>
      </c>
      <c r="C85" s="46" t="s">
        <v>70</v>
      </c>
      <c r="D85" s="47">
        <f t="shared" si="2"/>
        <v>17.76</v>
      </c>
      <c r="E85" s="47">
        <v>17.76</v>
      </c>
      <c r="F85" s="47"/>
      <c r="G85" s="59"/>
      <c r="H85" s="60"/>
      <c r="I85" s="60"/>
      <c r="J85" s="60"/>
      <c r="K85" s="60"/>
      <c r="L85" s="60"/>
    </row>
    <row r="86" spans="1:12" ht="34.5" customHeight="1">
      <c r="A86" s="45" t="s">
        <v>412</v>
      </c>
      <c r="B86" s="46" t="s">
        <v>484</v>
      </c>
      <c r="C86" s="46" t="s">
        <v>70</v>
      </c>
      <c r="D86" s="47">
        <f t="shared" si="2"/>
        <v>12.5</v>
      </c>
      <c r="E86" s="47">
        <v>12.5</v>
      </c>
      <c r="F86" s="47"/>
      <c r="G86" s="59"/>
      <c r="H86" s="60"/>
      <c r="I86" s="60"/>
      <c r="J86" s="60"/>
      <c r="K86" s="60"/>
      <c r="L86" s="60"/>
    </row>
    <row r="87" spans="1:12" ht="34.5" customHeight="1">
      <c r="A87" s="45" t="s">
        <v>412</v>
      </c>
      <c r="B87" s="46" t="s">
        <v>485</v>
      </c>
      <c r="C87" s="46" t="s">
        <v>72</v>
      </c>
      <c r="D87" s="47">
        <f t="shared" si="2"/>
        <v>30</v>
      </c>
      <c r="E87" s="47">
        <v>30</v>
      </c>
      <c r="F87" s="47"/>
      <c r="G87" s="59"/>
      <c r="H87" s="60"/>
      <c r="I87" s="60"/>
      <c r="J87" s="60"/>
      <c r="K87" s="60"/>
      <c r="L87" s="60"/>
    </row>
    <row r="88" spans="1:12" ht="34.5" customHeight="1">
      <c r="A88" s="45" t="s">
        <v>412</v>
      </c>
      <c r="B88" s="46" t="s">
        <v>486</v>
      </c>
      <c r="C88" s="46" t="s">
        <v>74</v>
      </c>
      <c r="D88" s="47">
        <f t="shared" si="2"/>
        <v>30</v>
      </c>
      <c r="E88" s="47">
        <v>30</v>
      </c>
      <c r="F88" s="47"/>
      <c r="G88" s="59"/>
      <c r="H88" s="60"/>
      <c r="I88" s="60"/>
      <c r="J88" s="60"/>
      <c r="K88" s="60"/>
      <c r="L88" s="60"/>
    </row>
    <row r="89" spans="1:12" ht="34.5" customHeight="1">
      <c r="A89" s="45" t="s">
        <v>412</v>
      </c>
      <c r="B89" s="46" t="s">
        <v>487</v>
      </c>
      <c r="C89" s="46" t="s">
        <v>74</v>
      </c>
      <c r="D89" s="47">
        <f t="shared" si="2"/>
        <v>4</v>
      </c>
      <c r="E89" s="47">
        <v>4</v>
      </c>
      <c r="F89" s="47"/>
      <c r="G89" s="59"/>
      <c r="H89" s="60"/>
      <c r="I89" s="60"/>
      <c r="J89" s="60"/>
      <c r="K89" s="60"/>
      <c r="L89" s="60"/>
    </row>
    <row r="90" spans="1:12" ht="34.5" customHeight="1">
      <c r="A90" s="45" t="s">
        <v>412</v>
      </c>
      <c r="B90" s="46" t="s">
        <v>488</v>
      </c>
      <c r="C90" s="46" t="s">
        <v>74</v>
      </c>
      <c r="D90" s="47">
        <f t="shared" si="2"/>
        <v>500</v>
      </c>
      <c r="E90" s="47">
        <v>500</v>
      </c>
      <c r="F90" s="47"/>
      <c r="G90" s="59"/>
      <c r="H90" s="60"/>
      <c r="I90" s="60"/>
      <c r="J90" s="60"/>
      <c r="K90" s="60"/>
      <c r="L90" s="60"/>
    </row>
    <row r="91" spans="1:12" ht="34.5" customHeight="1">
      <c r="A91" s="45" t="s">
        <v>412</v>
      </c>
      <c r="B91" s="46" t="s">
        <v>489</v>
      </c>
      <c r="C91" s="46" t="s">
        <v>74</v>
      </c>
      <c r="D91" s="47">
        <f t="shared" si="2"/>
        <v>10</v>
      </c>
      <c r="E91" s="47">
        <v>10</v>
      </c>
      <c r="F91" s="47"/>
      <c r="G91" s="59"/>
      <c r="H91" s="60"/>
      <c r="I91" s="60"/>
      <c r="J91" s="60"/>
      <c r="K91" s="60"/>
      <c r="L91" s="60"/>
    </row>
    <row r="92" spans="1:12" ht="34.5" customHeight="1">
      <c r="A92" s="45" t="s">
        <v>412</v>
      </c>
      <c r="B92" s="46" t="s">
        <v>490</v>
      </c>
      <c r="C92" s="46" t="s">
        <v>74</v>
      </c>
      <c r="D92" s="47">
        <f t="shared" si="2"/>
        <v>40</v>
      </c>
      <c r="E92" s="47">
        <v>40</v>
      </c>
      <c r="F92" s="47"/>
      <c r="G92" s="59"/>
      <c r="H92" s="60"/>
      <c r="I92" s="60"/>
      <c r="J92" s="60"/>
      <c r="K92" s="60"/>
      <c r="L92" s="60"/>
    </row>
    <row r="93" spans="1:12" ht="34.5" customHeight="1">
      <c r="A93" s="45" t="s">
        <v>412</v>
      </c>
      <c r="B93" s="46" t="s">
        <v>491</v>
      </c>
      <c r="C93" s="46" t="s">
        <v>74</v>
      </c>
      <c r="D93" s="47">
        <f t="shared" si="2"/>
        <v>90</v>
      </c>
      <c r="E93" s="47">
        <v>90</v>
      </c>
      <c r="F93" s="47"/>
      <c r="G93" s="59"/>
      <c r="H93" s="60"/>
      <c r="I93" s="60"/>
      <c r="J93" s="60"/>
      <c r="K93" s="60"/>
      <c r="L93" s="60"/>
    </row>
    <row r="94" spans="1:12" ht="34.5" customHeight="1">
      <c r="A94" s="45" t="s">
        <v>412</v>
      </c>
      <c r="B94" s="46" t="s">
        <v>492</v>
      </c>
      <c r="C94" s="46" t="s">
        <v>76</v>
      </c>
      <c r="D94" s="47">
        <f t="shared" si="2"/>
        <v>28.2</v>
      </c>
      <c r="E94" s="47">
        <v>28.2</v>
      </c>
      <c r="F94" s="47"/>
      <c r="G94" s="59"/>
      <c r="H94" s="60"/>
      <c r="I94" s="60"/>
      <c r="J94" s="60"/>
      <c r="K94" s="60"/>
      <c r="L94" s="60"/>
    </row>
    <row r="95" spans="1:12" ht="34.5" customHeight="1">
      <c r="A95" s="45" t="s">
        <v>412</v>
      </c>
      <c r="B95" s="46" t="s">
        <v>493</v>
      </c>
      <c r="C95" s="46" t="s">
        <v>76</v>
      </c>
      <c r="D95" s="47">
        <f t="shared" si="2"/>
        <v>6</v>
      </c>
      <c r="E95" s="47">
        <v>6</v>
      </c>
      <c r="F95" s="47"/>
      <c r="G95" s="59"/>
      <c r="H95" s="60"/>
      <c r="I95" s="60"/>
      <c r="J95" s="60"/>
      <c r="K95" s="60"/>
      <c r="L95" s="60"/>
    </row>
    <row r="96" spans="1:12" ht="34.5" customHeight="1">
      <c r="A96" s="45" t="s">
        <v>412</v>
      </c>
      <c r="B96" s="46" t="s">
        <v>494</v>
      </c>
      <c r="C96" s="46" t="s">
        <v>76</v>
      </c>
      <c r="D96" s="47">
        <f t="shared" si="2"/>
        <v>70</v>
      </c>
      <c r="E96" s="47">
        <v>70</v>
      </c>
      <c r="F96" s="47"/>
      <c r="G96" s="59"/>
      <c r="H96" s="60"/>
      <c r="I96" s="60"/>
      <c r="J96" s="60"/>
      <c r="K96" s="60"/>
      <c r="L96" s="60"/>
    </row>
    <row r="97" spans="1:12" ht="34.5" customHeight="1">
      <c r="A97" s="45" t="s">
        <v>412</v>
      </c>
      <c r="B97" s="46" t="s">
        <v>495</v>
      </c>
      <c r="C97" s="46" t="s">
        <v>76</v>
      </c>
      <c r="D97" s="47">
        <f t="shared" si="2"/>
        <v>6</v>
      </c>
      <c r="E97" s="47">
        <v>6</v>
      </c>
      <c r="F97" s="47"/>
      <c r="G97" s="59"/>
      <c r="H97" s="60"/>
      <c r="I97" s="60"/>
      <c r="J97" s="60"/>
      <c r="K97" s="60"/>
      <c r="L97" s="60"/>
    </row>
    <row r="98" spans="1:12" ht="34.5" customHeight="1">
      <c r="A98" s="45" t="s">
        <v>412</v>
      </c>
      <c r="B98" s="46" t="s">
        <v>496</v>
      </c>
      <c r="C98" s="46" t="s">
        <v>76</v>
      </c>
      <c r="D98" s="47">
        <f t="shared" si="2"/>
        <v>230</v>
      </c>
      <c r="E98" s="47">
        <v>230</v>
      </c>
      <c r="F98" s="47"/>
      <c r="G98" s="59"/>
      <c r="H98" s="60"/>
      <c r="I98" s="60"/>
      <c r="J98" s="60"/>
      <c r="K98" s="60"/>
      <c r="L98" s="60"/>
    </row>
    <row r="99" spans="1:12" ht="34.5" customHeight="1">
      <c r="A99" s="41" t="s">
        <v>49</v>
      </c>
      <c r="B99" s="42"/>
      <c r="C99" s="61"/>
      <c r="D99" s="47">
        <f t="shared" si="2"/>
        <v>260716.9374</v>
      </c>
      <c r="E99" s="47">
        <f>SUM(E6:E98)</f>
        <v>4916.9374</v>
      </c>
      <c r="F99" s="47">
        <f>SUM(F6:F98)</f>
        <v>255800</v>
      </c>
      <c r="G99" s="47">
        <f aca="true" t="shared" si="3" ref="G99:L99">SUM(G6:G98)</f>
        <v>0</v>
      </c>
      <c r="H99" s="47">
        <f t="shared" si="3"/>
        <v>0</v>
      </c>
      <c r="I99" s="47">
        <f t="shared" si="3"/>
        <v>0</v>
      </c>
      <c r="J99" s="47">
        <f t="shared" si="3"/>
        <v>0</v>
      </c>
      <c r="K99" s="47">
        <f t="shared" si="3"/>
        <v>0</v>
      </c>
      <c r="L99" s="47">
        <f t="shared" si="3"/>
        <v>0</v>
      </c>
    </row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6986111111111111" right="0.6986111111111111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workbookViewId="0" topLeftCell="A1">
      <selection activeCell="A29" sqref="A29"/>
    </sheetView>
  </sheetViews>
  <sheetFormatPr defaultColWidth="9.33203125" defaultRowHeight="12.75" customHeight="1"/>
  <cols>
    <col min="1" max="1" width="50" style="9" customWidth="1"/>
    <col min="2" max="2" width="43.66015625" style="9" customWidth="1"/>
    <col min="3" max="3" width="25" style="9" customWidth="1"/>
    <col min="4" max="4" width="29.83203125" style="10" bestFit="1" customWidth="1"/>
    <col min="5" max="5" width="8" style="9" customWidth="1"/>
    <col min="6" max="16384" width="9.33203125" style="1" customWidth="1"/>
  </cols>
  <sheetData>
    <row r="1" spans="1:4" ht="15" customHeight="1">
      <c r="A1" s="11" t="s">
        <v>497</v>
      </c>
      <c r="B1" s="11"/>
      <c r="C1" s="11"/>
      <c r="D1" s="12"/>
    </row>
    <row r="2" spans="1:4" ht="18.75" customHeight="1">
      <c r="A2" s="13" t="s">
        <v>498</v>
      </c>
      <c r="B2" s="14"/>
      <c r="C2" s="14"/>
      <c r="D2" s="15"/>
    </row>
    <row r="3" spans="1:4" ht="15" customHeight="1">
      <c r="A3" s="16" t="s">
        <v>2</v>
      </c>
      <c r="B3" s="16"/>
      <c r="C3" s="16"/>
      <c r="D3" s="17"/>
    </row>
    <row r="4" spans="1:4" ht="57.75" customHeight="1">
      <c r="A4" s="18" t="s">
        <v>499</v>
      </c>
      <c r="B4" s="18" t="s">
        <v>500</v>
      </c>
      <c r="C4" s="19" t="s">
        <v>501</v>
      </c>
      <c r="D4" s="20" t="s">
        <v>502</v>
      </c>
    </row>
    <row r="5" spans="1:4" ht="24" customHeight="1">
      <c r="A5" s="21" t="s">
        <v>63</v>
      </c>
      <c r="B5" s="21" t="s">
        <v>503</v>
      </c>
      <c r="C5" s="22">
        <v>2022</v>
      </c>
      <c r="D5" s="23">
        <v>5.76</v>
      </c>
    </row>
    <row r="6" spans="1:4" ht="24" customHeight="1">
      <c r="A6" s="21" t="s">
        <v>63</v>
      </c>
      <c r="B6" s="21" t="s">
        <v>504</v>
      </c>
      <c r="C6" s="22">
        <v>2022</v>
      </c>
      <c r="D6" s="23">
        <v>0.2</v>
      </c>
    </row>
    <row r="7" spans="1:4" ht="24" customHeight="1">
      <c r="A7" s="21" t="s">
        <v>63</v>
      </c>
      <c r="B7" s="21" t="s">
        <v>505</v>
      </c>
      <c r="C7" s="22">
        <v>2022</v>
      </c>
      <c r="D7" s="23">
        <v>100</v>
      </c>
    </row>
    <row r="8" spans="1:4" ht="24" customHeight="1">
      <c r="A8" s="21" t="s">
        <v>63</v>
      </c>
      <c r="B8" s="21" t="s">
        <v>505</v>
      </c>
      <c r="C8" s="22">
        <v>2022</v>
      </c>
      <c r="D8" s="23">
        <v>135</v>
      </c>
    </row>
    <row r="9" spans="1:4" ht="24" customHeight="1">
      <c r="A9" s="21" t="s">
        <v>63</v>
      </c>
      <c r="B9" s="21" t="s">
        <v>505</v>
      </c>
      <c r="C9" s="22">
        <v>2022</v>
      </c>
      <c r="D9" s="23">
        <v>100</v>
      </c>
    </row>
    <row r="10" spans="1:4" ht="24" customHeight="1">
      <c r="A10" s="21" t="s">
        <v>63</v>
      </c>
      <c r="B10" s="21" t="s">
        <v>505</v>
      </c>
      <c r="C10" s="22">
        <v>2022</v>
      </c>
      <c r="D10" s="23">
        <v>119</v>
      </c>
    </row>
    <row r="11" spans="1:4" ht="24" customHeight="1">
      <c r="A11" s="21" t="s">
        <v>63</v>
      </c>
      <c r="B11" s="21" t="s">
        <v>506</v>
      </c>
      <c r="C11" s="22">
        <v>2022</v>
      </c>
      <c r="D11" s="23">
        <v>179</v>
      </c>
    </row>
    <row r="12" spans="1:4" ht="24" customHeight="1">
      <c r="A12" s="21" t="s">
        <v>63</v>
      </c>
      <c r="B12" s="21" t="s">
        <v>505</v>
      </c>
      <c r="C12" s="22">
        <v>2022</v>
      </c>
      <c r="D12" s="23">
        <v>60</v>
      </c>
    </row>
    <row r="13" spans="1:4" ht="24" customHeight="1">
      <c r="A13" s="21" t="s">
        <v>76</v>
      </c>
      <c r="B13" s="21" t="s">
        <v>507</v>
      </c>
      <c r="C13" s="22">
        <v>2022</v>
      </c>
      <c r="D13" s="23">
        <v>230</v>
      </c>
    </row>
    <row r="14" spans="1:4" ht="24" customHeight="1">
      <c r="A14" s="21" t="s">
        <v>76</v>
      </c>
      <c r="B14" s="21" t="s">
        <v>507</v>
      </c>
      <c r="C14" s="22">
        <v>2022</v>
      </c>
      <c r="D14" s="23">
        <v>70</v>
      </c>
    </row>
  </sheetData>
  <sheetProtection/>
  <mergeCells count="3">
    <mergeCell ref="A1:D1"/>
    <mergeCell ref="A2:D2"/>
    <mergeCell ref="A3:D3"/>
  </mergeCells>
  <printOptions horizontalCentered="1"/>
  <pageMargins left="0" right="0" top="0.7868055555555555" bottom="0.7868055555555555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D17" sqref="D17:F17"/>
    </sheetView>
  </sheetViews>
  <sheetFormatPr defaultColWidth="9.33203125" defaultRowHeight="11.25"/>
  <cols>
    <col min="1" max="2" width="9.33203125" style="1" customWidth="1"/>
    <col min="3" max="3" width="15" style="1" customWidth="1"/>
    <col min="4" max="16384" width="9.33203125" style="1" customWidth="1"/>
  </cols>
  <sheetData>
    <row r="1" ht="13.5">
      <c r="A1" s="2" t="s">
        <v>508</v>
      </c>
    </row>
    <row r="2" spans="1:9" ht="20.25">
      <c r="A2" s="3" t="s">
        <v>509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510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394</v>
      </c>
      <c r="B4" s="5"/>
      <c r="C4" s="5"/>
      <c r="D4" s="5"/>
      <c r="E4" s="5"/>
      <c r="F4" s="5"/>
      <c r="G4" s="5"/>
      <c r="H4" s="5"/>
      <c r="I4" s="5"/>
    </row>
    <row r="5" spans="1:9" ht="13.5">
      <c r="A5" s="5" t="s">
        <v>511</v>
      </c>
      <c r="B5" s="5"/>
      <c r="C5" s="5"/>
      <c r="D5" s="5"/>
      <c r="E5" s="5"/>
      <c r="F5" s="5" t="s">
        <v>512</v>
      </c>
      <c r="G5" s="5"/>
      <c r="H5" s="5"/>
      <c r="I5" s="5"/>
    </row>
    <row r="6" spans="1:9" ht="13.5">
      <c r="A6" s="5" t="s">
        <v>513</v>
      </c>
      <c r="B6" s="5"/>
      <c r="C6" s="5"/>
      <c r="D6" s="5"/>
      <c r="E6" s="5"/>
      <c r="F6" s="6" t="s">
        <v>514</v>
      </c>
      <c r="G6" s="6"/>
      <c r="H6" s="5"/>
      <c r="I6" s="5"/>
    </row>
    <row r="7" spans="1:9" ht="13.5">
      <c r="A7" s="5"/>
      <c r="B7" s="5"/>
      <c r="C7" s="5"/>
      <c r="D7" s="5"/>
      <c r="E7" s="5"/>
      <c r="F7" s="6" t="s">
        <v>515</v>
      </c>
      <c r="G7" s="6"/>
      <c r="H7" s="5"/>
      <c r="I7" s="5"/>
    </row>
    <row r="8" spans="1:9" ht="13.5">
      <c r="A8" s="5"/>
      <c r="B8" s="5"/>
      <c r="C8" s="5"/>
      <c r="D8" s="5"/>
      <c r="E8" s="5"/>
      <c r="F8" s="6" t="s">
        <v>516</v>
      </c>
      <c r="G8" s="6"/>
      <c r="H8" s="8"/>
      <c r="I8" s="8"/>
    </row>
    <row r="9" spans="1:9" ht="27">
      <c r="A9" s="5" t="s">
        <v>517</v>
      </c>
      <c r="B9" s="6" t="s">
        <v>518</v>
      </c>
      <c r="C9" s="6"/>
      <c r="D9" s="6"/>
      <c r="E9" s="6"/>
      <c r="F9" s="6"/>
      <c r="G9" s="6"/>
      <c r="H9" s="6"/>
      <c r="I9" s="6"/>
    </row>
    <row r="10" spans="1:9" ht="27">
      <c r="A10" s="5" t="s">
        <v>519</v>
      </c>
      <c r="B10" s="5" t="s">
        <v>520</v>
      </c>
      <c r="C10" s="5" t="s">
        <v>521</v>
      </c>
      <c r="D10" s="5" t="s">
        <v>522</v>
      </c>
      <c r="E10" s="5"/>
      <c r="F10" s="5"/>
      <c r="G10" s="5" t="s">
        <v>523</v>
      </c>
      <c r="H10" s="5"/>
      <c r="I10" s="5"/>
    </row>
    <row r="11" spans="1:9" ht="13.5">
      <c r="A11" s="5"/>
      <c r="B11" s="5" t="s">
        <v>524</v>
      </c>
      <c r="C11" s="5" t="s">
        <v>525</v>
      </c>
      <c r="D11" s="6" t="s">
        <v>526</v>
      </c>
      <c r="E11" s="6"/>
      <c r="F11" s="6"/>
      <c r="G11" s="6"/>
      <c r="H11" s="6"/>
      <c r="I11" s="6"/>
    </row>
    <row r="12" spans="1:9" ht="13.5">
      <c r="A12" s="5"/>
      <c r="B12" s="5"/>
      <c r="C12" s="5"/>
      <c r="D12" s="6" t="s">
        <v>527</v>
      </c>
      <c r="E12" s="6"/>
      <c r="F12" s="6"/>
      <c r="G12" s="6"/>
      <c r="H12" s="6"/>
      <c r="I12" s="6"/>
    </row>
    <row r="13" spans="1:9" ht="13.5">
      <c r="A13" s="5"/>
      <c r="B13" s="5"/>
      <c r="C13" s="5"/>
      <c r="D13" s="6" t="s">
        <v>528</v>
      </c>
      <c r="E13" s="6"/>
      <c r="F13" s="6"/>
      <c r="G13" s="6"/>
      <c r="H13" s="6"/>
      <c r="I13" s="6"/>
    </row>
    <row r="14" spans="1:9" ht="13.5">
      <c r="A14" s="5"/>
      <c r="B14" s="5"/>
      <c r="C14" s="5" t="s">
        <v>529</v>
      </c>
      <c r="D14" s="6" t="s">
        <v>526</v>
      </c>
      <c r="E14" s="6"/>
      <c r="F14" s="6"/>
      <c r="G14" s="5"/>
      <c r="H14" s="5"/>
      <c r="I14" s="5"/>
    </row>
    <row r="15" spans="1:9" ht="13.5">
      <c r="A15" s="5"/>
      <c r="B15" s="5"/>
      <c r="C15" s="5"/>
      <c r="D15" s="6" t="s">
        <v>527</v>
      </c>
      <c r="E15" s="6"/>
      <c r="F15" s="6"/>
      <c r="G15" s="5"/>
      <c r="H15" s="5"/>
      <c r="I15" s="5"/>
    </row>
    <row r="16" spans="1:9" ht="13.5">
      <c r="A16" s="5"/>
      <c r="B16" s="5"/>
      <c r="C16" s="5"/>
      <c r="D16" s="6" t="s">
        <v>528</v>
      </c>
      <c r="E16" s="6"/>
      <c r="F16" s="6"/>
      <c r="G16" s="5"/>
      <c r="H16" s="5"/>
      <c r="I16" s="5"/>
    </row>
    <row r="17" spans="1:9" ht="13.5">
      <c r="A17" s="5"/>
      <c r="B17" s="5"/>
      <c r="C17" s="5" t="s">
        <v>530</v>
      </c>
      <c r="D17" s="6" t="s">
        <v>526</v>
      </c>
      <c r="E17" s="6"/>
      <c r="F17" s="6"/>
      <c r="G17" s="5"/>
      <c r="H17" s="5"/>
      <c r="I17" s="5"/>
    </row>
    <row r="18" spans="1:9" ht="13.5">
      <c r="A18" s="5"/>
      <c r="B18" s="5"/>
      <c r="C18" s="5"/>
      <c r="D18" s="6" t="s">
        <v>527</v>
      </c>
      <c r="E18" s="6"/>
      <c r="F18" s="6"/>
      <c r="G18" s="5"/>
      <c r="H18" s="5"/>
      <c r="I18" s="5"/>
    </row>
    <row r="19" spans="1:9" ht="13.5">
      <c r="A19" s="5"/>
      <c r="B19" s="5"/>
      <c r="C19" s="5"/>
      <c r="D19" s="6" t="s">
        <v>528</v>
      </c>
      <c r="E19" s="6"/>
      <c r="F19" s="6"/>
      <c r="G19" s="5"/>
      <c r="H19" s="5"/>
      <c r="I19" s="5"/>
    </row>
    <row r="20" spans="1:9" ht="13.5">
      <c r="A20" s="5"/>
      <c r="B20" s="5"/>
      <c r="C20" s="5" t="s">
        <v>531</v>
      </c>
      <c r="D20" s="6" t="s">
        <v>526</v>
      </c>
      <c r="E20" s="6"/>
      <c r="F20" s="6"/>
      <c r="G20" s="5"/>
      <c r="H20" s="5"/>
      <c r="I20" s="5"/>
    </row>
    <row r="21" spans="1:9" ht="13.5">
      <c r="A21" s="5"/>
      <c r="B21" s="5"/>
      <c r="C21" s="5"/>
      <c r="D21" s="6" t="s">
        <v>527</v>
      </c>
      <c r="E21" s="6"/>
      <c r="F21" s="6"/>
      <c r="G21" s="5"/>
      <c r="H21" s="5"/>
      <c r="I21" s="5"/>
    </row>
    <row r="22" spans="1:9" ht="13.5">
      <c r="A22" s="5"/>
      <c r="B22" s="5"/>
      <c r="C22" s="5"/>
      <c r="D22" s="6" t="s">
        <v>528</v>
      </c>
      <c r="E22" s="6"/>
      <c r="F22" s="6"/>
      <c r="G22" s="5"/>
      <c r="H22" s="5"/>
      <c r="I22" s="5"/>
    </row>
    <row r="23" spans="1:9" ht="13.5">
      <c r="A23" s="5"/>
      <c r="B23" s="5" t="s">
        <v>532</v>
      </c>
      <c r="C23" s="5" t="s">
        <v>533</v>
      </c>
      <c r="D23" s="6" t="s">
        <v>526</v>
      </c>
      <c r="E23" s="6"/>
      <c r="F23" s="6"/>
      <c r="G23" s="5"/>
      <c r="H23" s="5"/>
      <c r="I23" s="5"/>
    </row>
    <row r="24" spans="1:9" ht="13.5">
      <c r="A24" s="5"/>
      <c r="B24" s="5"/>
      <c r="C24" s="5"/>
      <c r="D24" s="6" t="s">
        <v>527</v>
      </c>
      <c r="E24" s="6"/>
      <c r="F24" s="6"/>
      <c r="G24" s="5"/>
      <c r="H24" s="5"/>
      <c r="I24" s="5"/>
    </row>
    <row r="25" spans="1:9" ht="13.5">
      <c r="A25" s="5"/>
      <c r="B25" s="5"/>
      <c r="C25" s="5"/>
      <c r="D25" s="6" t="s">
        <v>528</v>
      </c>
      <c r="E25" s="6"/>
      <c r="F25" s="6"/>
      <c r="G25" s="5"/>
      <c r="H25" s="5"/>
      <c r="I25" s="5"/>
    </row>
    <row r="26" spans="1:9" ht="13.5">
      <c r="A26" s="5"/>
      <c r="B26" s="5"/>
      <c r="C26" s="5" t="s">
        <v>534</v>
      </c>
      <c r="D26" s="6" t="s">
        <v>526</v>
      </c>
      <c r="E26" s="6"/>
      <c r="F26" s="6"/>
      <c r="G26" s="5"/>
      <c r="H26" s="5"/>
      <c r="I26" s="5"/>
    </row>
    <row r="27" spans="1:9" ht="13.5">
      <c r="A27" s="5"/>
      <c r="B27" s="5"/>
      <c r="C27" s="5"/>
      <c r="D27" s="6" t="s">
        <v>527</v>
      </c>
      <c r="E27" s="6"/>
      <c r="F27" s="6"/>
      <c r="G27" s="5"/>
      <c r="H27" s="5"/>
      <c r="I27" s="5"/>
    </row>
    <row r="28" spans="1:9" ht="13.5">
      <c r="A28" s="5"/>
      <c r="B28" s="5"/>
      <c r="C28" s="5"/>
      <c r="D28" s="6" t="s">
        <v>528</v>
      </c>
      <c r="E28" s="6"/>
      <c r="F28" s="6"/>
      <c r="G28" s="5"/>
      <c r="H28" s="5"/>
      <c r="I28" s="5"/>
    </row>
    <row r="29" spans="1:9" ht="13.5">
      <c r="A29" s="5"/>
      <c r="B29" s="5"/>
      <c r="C29" s="5" t="s">
        <v>535</v>
      </c>
      <c r="D29" s="6" t="s">
        <v>526</v>
      </c>
      <c r="E29" s="6"/>
      <c r="F29" s="6"/>
      <c r="G29" s="5"/>
      <c r="H29" s="5"/>
      <c r="I29" s="5"/>
    </row>
    <row r="30" spans="1:9" ht="13.5">
      <c r="A30" s="5"/>
      <c r="B30" s="5"/>
      <c r="C30" s="5"/>
      <c r="D30" s="6" t="s">
        <v>527</v>
      </c>
      <c r="E30" s="6"/>
      <c r="F30" s="6"/>
      <c r="G30" s="5"/>
      <c r="H30" s="5"/>
      <c r="I30" s="5"/>
    </row>
    <row r="31" spans="1:9" ht="13.5">
      <c r="A31" s="5"/>
      <c r="B31" s="5"/>
      <c r="C31" s="5"/>
      <c r="D31" s="6" t="s">
        <v>528</v>
      </c>
      <c r="E31" s="6"/>
      <c r="F31" s="6"/>
      <c r="G31" s="5"/>
      <c r="H31" s="5"/>
      <c r="I31" s="5"/>
    </row>
    <row r="32" spans="1:9" ht="13.5">
      <c r="A32" s="5"/>
      <c r="B32" s="5"/>
      <c r="C32" s="5" t="s">
        <v>536</v>
      </c>
      <c r="D32" s="6" t="s">
        <v>526</v>
      </c>
      <c r="E32" s="6"/>
      <c r="F32" s="6"/>
      <c r="G32" s="5"/>
      <c r="H32" s="5"/>
      <c r="I32" s="5"/>
    </row>
    <row r="33" spans="1:9" ht="13.5">
      <c r="A33" s="5"/>
      <c r="B33" s="5"/>
      <c r="C33" s="5"/>
      <c r="D33" s="6" t="s">
        <v>527</v>
      </c>
      <c r="E33" s="6"/>
      <c r="F33" s="6"/>
      <c r="G33" s="5"/>
      <c r="H33" s="5"/>
      <c r="I33" s="5"/>
    </row>
    <row r="34" spans="1:9" ht="13.5">
      <c r="A34" s="5"/>
      <c r="B34" s="5"/>
      <c r="C34" s="5"/>
      <c r="D34" s="6" t="s">
        <v>528</v>
      </c>
      <c r="E34" s="6"/>
      <c r="F34" s="6"/>
      <c r="G34" s="5"/>
      <c r="H34" s="5"/>
      <c r="I34" s="5"/>
    </row>
    <row r="35" spans="1:9" ht="13.5">
      <c r="A35" s="5"/>
      <c r="B35" s="5" t="s">
        <v>537</v>
      </c>
      <c r="C35" s="5" t="s">
        <v>538</v>
      </c>
      <c r="D35" s="6" t="s">
        <v>526</v>
      </c>
      <c r="E35" s="6"/>
      <c r="F35" s="6"/>
      <c r="G35" s="5"/>
      <c r="H35" s="5"/>
      <c r="I35" s="5"/>
    </row>
    <row r="36" spans="1:9" ht="13.5">
      <c r="A36" s="5"/>
      <c r="B36" s="5"/>
      <c r="C36" s="5"/>
      <c r="D36" s="6" t="s">
        <v>527</v>
      </c>
      <c r="E36" s="6"/>
      <c r="F36" s="6"/>
      <c r="G36" s="5"/>
      <c r="H36" s="5"/>
      <c r="I36" s="5"/>
    </row>
    <row r="37" spans="1:9" ht="13.5">
      <c r="A37" s="5"/>
      <c r="B37" s="5"/>
      <c r="C37" s="5"/>
      <c r="D37" s="6" t="s">
        <v>528</v>
      </c>
      <c r="E37" s="6"/>
      <c r="F37" s="6"/>
      <c r="G37" s="5"/>
      <c r="H37" s="5"/>
      <c r="I37" s="5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</sheetData>
  <sheetProtection/>
  <mergeCells count="87">
    <mergeCell ref="A2:I2"/>
    <mergeCell ref="A3:I3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A6:C8"/>
    <mergeCell ref="D6:E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D28" sqref="D28"/>
    </sheetView>
  </sheetViews>
  <sheetFormatPr defaultColWidth="6.66015625" defaultRowHeight="18" customHeight="1"/>
  <cols>
    <col min="1" max="1" width="41.83203125" style="95" customWidth="1"/>
    <col min="2" max="2" width="26.33203125" style="172" customWidth="1"/>
    <col min="3" max="3" width="45.33203125" style="95" customWidth="1"/>
    <col min="4" max="4" width="24.66015625" style="172" customWidth="1"/>
    <col min="5" max="156" width="9" style="95" customWidth="1"/>
    <col min="157" max="249" width="9.16015625" style="95" customWidth="1"/>
    <col min="250" max="16384" width="6.66015625" style="95" customWidth="1"/>
  </cols>
  <sheetData>
    <row r="1" ht="24" customHeight="1">
      <c r="A1" s="66" t="s">
        <v>0</v>
      </c>
    </row>
    <row r="2" spans="1:249" ht="42" customHeight="1">
      <c r="A2" s="67" t="s">
        <v>1</v>
      </c>
      <c r="B2" s="173"/>
      <c r="C2" s="67"/>
      <c r="D2" s="17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</row>
    <row r="3" spans="1:249" ht="24" customHeight="1">
      <c r="A3" s="63"/>
      <c r="B3" s="175"/>
      <c r="C3" s="63"/>
      <c r="D3" s="175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</row>
    <row r="4" spans="1:249" ht="36.75" customHeight="1">
      <c r="A4" s="68" t="s">
        <v>3</v>
      </c>
      <c r="B4" s="176"/>
      <c r="C4" s="68" t="s">
        <v>4</v>
      </c>
      <c r="D4" s="176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</row>
    <row r="5" spans="1:249" ht="36.75" customHeight="1">
      <c r="A5" s="68" t="s">
        <v>5</v>
      </c>
      <c r="B5" s="176" t="s">
        <v>6</v>
      </c>
      <c r="C5" s="68" t="s">
        <v>5</v>
      </c>
      <c r="D5" s="176" t="s">
        <v>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</row>
    <row r="6" spans="1:249" ht="30" customHeight="1">
      <c r="A6" s="177" t="s">
        <v>7</v>
      </c>
      <c r="B6" s="115">
        <v>7576.7152</v>
      </c>
      <c r="C6" s="116" t="s">
        <v>8</v>
      </c>
      <c r="D6" s="115">
        <f>'部门支出总体情况表-3'!C7</f>
        <v>1995.4759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</row>
    <row r="7" spans="1:249" ht="30" customHeight="1">
      <c r="A7" s="177" t="s">
        <v>9</v>
      </c>
      <c r="B7" s="115">
        <v>255800</v>
      </c>
      <c r="C7" s="116" t="s">
        <v>10</v>
      </c>
      <c r="D7" s="115">
        <f>'部门支出总体情况表-3'!C24</f>
        <v>268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</row>
    <row r="8" spans="1:249" ht="30" customHeight="1">
      <c r="A8" s="177" t="s">
        <v>11</v>
      </c>
      <c r="B8" s="115"/>
      <c r="C8" s="116" t="s">
        <v>12</v>
      </c>
      <c r="D8" s="115">
        <f>'部门支出总体情况表-3'!C29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</row>
    <row r="9" spans="1:249" ht="30" customHeight="1">
      <c r="A9" s="178" t="s">
        <v>13</v>
      </c>
      <c r="B9" s="115"/>
      <c r="C9" s="116" t="s">
        <v>14</v>
      </c>
      <c r="D9" s="115">
        <f>'部门支出总体情况表-3'!C34</f>
        <v>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</row>
    <row r="10" spans="1:249" ht="30" customHeight="1">
      <c r="A10" s="179" t="s">
        <v>15</v>
      </c>
      <c r="B10" s="115"/>
      <c r="C10" s="116" t="s">
        <v>16</v>
      </c>
      <c r="D10" s="115">
        <f>'部门支出总体情况表-3'!C37</f>
        <v>86.8674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</row>
    <row r="11" spans="1:249" ht="30" customHeight="1">
      <c r="A11" s="179" t="s">
        <v>17</v>
      </c>
      <c r="B11" s="115"/>
      <c r="C11" s="117" t="s">
        <v>18</v>
      </c>
      <c r="D11" s="115">
        <f>'部门支出总体情况表-3'!C42</f>
        <v>147.42000000000002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</row>
    <row r="12" spans="1:249" ht="30" customHeight="1">
      <c r="A12" s="177" t="s">
        <v>19</v>
      </c>
      <c r="B12" s="115"/>
      <c r="C12" s="116" t="s">
        <v>20</v>
      </c>
      <c r="D12" s="115">
        <f>'部门支出总体情况表-3'!C54</f>
        <v>402.38829999999996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</row>
    <row r="13" spans="1:249" ht="30" customHeight="1">
      <c r="A13" s="177" t="s">
        <v>21</v>
      </c>
      <c r="B13" s="115"/>
      <c r="C13" s="116" t="s">
        <v>22</v>
      </c>
      <c r="D13" s="115">
        <f>'部门支出总体情况表-3'!C67</f>
        <v>244.3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</row>
    <row r="14" spans="1:249" ht="30" customHeight="1">
      <c r="A14" s="177" t="s">
        <v>23</v>
      </c>
      <c r="B14" s="115"/>
      <c r="C14" s="116" t="s">
        <v>24</v>
      </c>
      <c r="D14" s="115">
        <f>'部门支出总体情况表-3'!C72</f>
        <v>257612.2002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</row>
    <row r="15" spans="1:249" ht="30" customHeight="1">
      <c r="A15" s="177"/>
      <c r="B15" s="115"/>
      <c r="C15" s="116" t="s">
        <v>25</v>
      </c>
      <c r="D15" s="115">
        <f>'部门支出总体情况表-3'!C86</f>
        <v>2293.0634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</row>
    <row r="16" spans="1:249" ht="30" customHeight="1">
      <c r="A16" s="177"/>
      <c r="B16" s="115"/>
      <c r="C16" s="116" t="s">
        <v>26</v>
      </c>
      <c r="D16" s="115">
        <f>'部门支出总体情况表-3'!C97</f>
        <v>43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</row>
    <row r="17" spans="1:249" ht="30" customHeight="1">
      <c r="A17" s="177"/>
      <c r="B17" s="115"/>
      <c r="C17" s="116" t="s">
        <v>27</v>
      </c>
      <c r="D17" s="11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</row>
    <row r="18" spans="1:249" ht="30" customHeight="1">
      <c r="A18" s="177"/>
      <c r="B18" s="115"/>
      <c r="C18" s="116" t="s">
        <v>28</v>
      </c>
      <c r="D18" s="115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</row>
    <row r="19" spans="1:249" ht="30" customHeight="1">
      <c r="A19" s="177"/>
      <c r="B19" s="115"/>
      <c r="C19" s="116" t="s">
        <v>29</v>
      </c>
      <c r="D19" s="11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</row>
    <row r="20" spans="1:249" ht="30" customHeight="1">
      <c r="A20" s="177"/>
      <c r="B20" s="115"/>
      <c r="C20" s="116" t="s">
        <v>30</v>
      </c>
      <c r="D20" s="115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</row>
    <row r="21" spans="1:249" ht="30" customHeight="1">
      <c r="A21" s="77"/>
      <c r="B21" s="115"/>
      <c r="C21" s="116" t="s">
        <v>31</v>
      </c>
      <c r="D21" s="115">
        <f>'部门支出总体情况表-3'!C100</f>
        <v>100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</row>
    <row r="22" spans="1:249" ht="30" customHeight="1">
      <c r="A22" s="77"/>
      <c r="B22" s="115"/>
      <c r="C22" s="121" t="s">
        <v>32</v>
      </c>
      <c r="D22" s="115">
        <f>'部门支出总体情况表-3'!C103</f>
        <v>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</row>
    <row r="23" spans="1:249" ht="30" customHeight="1">
      <c r="A23" s="77"/>
      <c r="B23" s="115"/>
      <c r="C23" s="121" t="s">
        <v>33</v>
      </c>
      <c r="D23" s="115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</row>
    <row r="24" spans="1:249" ht="30" customHeight="1">
      <c r="A24" s="77"/>
      <c r="B24" s="115"/>
      <c r="C24" s="121" t="s">
        <v>34</v>
      </c>
      <c r="D24" s="115">
        <f>'部门支出总体情况表-3'!C106</f>
        <v>158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</row>
    <row r="25" spans="1:249" ht="30.75" customHeight="1">
      <c r="A25" s="77"/>
      <c r="B25" s="115"/>
      <c r="C25" s="121" t="s">
        <v>35</v>
      </c>
      <c r="D25" s="115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</row>
    <row r="26" spans="1:249" ht="30.75" customHeight="1">
      <c r="A26" s="77"/>
      <c r="B26" s="115"/>
      <c r="C26" s="121" t="s">
        <v>36</v>
      </c>
      <c r="D26" s="115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</row>
    <row r="27" spans="1:249" ht="30.75" customHeight="1">
      <c r="A27" s="77"/>
      <c r="B27" s="115"/>
      <c r="C27" s="121" t="s">
        <v>37</v>
      </c>
      <c r="D27" s="115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</row>
    <row r="28" spans="1:249" ht="30" customHeight="1">
      <c r="A28" s="119" t="s">
        <v>38</v>
      </c>
      <c r="B28" s="115">
        <f>SUM(B6:B27)</f>
        <v>263376.7152</v>
      </c>
      <c r="C28" s="119" t="s">
        <v>39</v>
      </c>
      <c r="D28" s="115">
        <f>SUM(D6:D27)</f>
        <v>263376.7152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</row>
    <row r="29" spans="1:249" ht="30" customHeight="1">
      <c r="A29" s="177" t="s">
        <v>40</v>
      </c>
      <c r="B29" s="115"/>
      <c r="C29" s="116" t="s">
        <v>41</v>
      </c>
      <c r="D29" s="115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</row>
    <row r="30" spans="1:249" ht="30" customHeight="1">
      <c r="A30" s="119" t="s">
        <v>42</v>
      </c>
      <c r="B30" s="115">
        <f>B28+B29</f>
        <v>263376.7152</v>
      </c>
      <c r="C30" s="119" t="s">
        <v>43</v>
      </c>
      <c r="D30" s="115">
        <f>D28+D29</f>
        <v>263376.7152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</row>
    <row r="31" spans="1:249" ht="27" customHeight="1">
      <c r="A31" s="78" t="s">
        <v>44</v>
      </c>
      <c r="B31" s="180"/>
      <c r="C31" s="124"/>
      <c r="D31" s="180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</row>
    <row r="32" spans="1:249" ht="27.75" customHeight="1">
      <c r="A32" s="125"/>
      <c r="B32" s="181"/>
      <c r="C32" s="125"/>
      <c r="D32" s="18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</row>
    <row r="33" spans="1:249" ht="27.75" customHeight="1">
      <c r="A33" s="127"/>
      <c r="B33" s="182"/>
      <c r="C33" s="129"/>
      <c r="D33" s="182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</row>
    <row r="34" spans="1:249" ht="27.75" customHeight="1">
      <c r="A34" s="129"/>
      <c r="B34" s="182"/>
      <c r="C34" s="129"/>
      <c r="D34" s="182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</row>
    <row r="35" spans="1:249" ht="27.75" customHeight="1">
      <c r="A35" s="129"/>
      <c r="B35" s="182"/>
      <c r="C35" s="129"/>
      <c r="D35" s="182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</row>
    <row r="36" spans="1:249" ht="27.75" customHeight="1">
      <c r="A36" s="129"/>
      <c r="B36" s="182"/>
      <c r="C36" s="129"/>
      <c r="D36" s="182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view="pageBreakPreview" zoomScaleNormal="115" zoomScaleSheetLayoutView="100" workbookViewId="0" topLeftCell="A1">
      <selection activeCell="J11" sqref="J11"/>
    </sheetView>
  </sheetViews>
  <sheetFormatPr defaultColWidth="9.16015625" defaultRowHeight="27.75" customHeight="1"/>
  <cols>
    <col min="1" max="1" width="10.83203125" style="149" customWidth="1"/>
    <col min="2" max="2" width="16" style="149" customWidth="1"/>
    <col min="3" max="6" width="15.5" style="101" customWidth="1"/>
    <col min="7" max="11" width="8.83203125" style="149" customWidth="1"/>
    <col min="12" max="13" width="8.83203125" style="125" customWidth="1"/>
    <col min="14" max="19" width="8.83203125" style="149" customWidth="1"/>
    <col min="20" max="251" width="9" style="125" customWidth="1"/>
    <col min="252" max="16384" width="9.16015625" style="150" customWidth="1"/>
  </cols>
  <sheetData>
    <row r="1" spans="1:19" s="136" customFormat="1" ht="27" customHeight="1">
      <c r="A1" s="66" t="s">
        <v>45</v>
      </c>
      <c r="B1" s="66"/>
      <c r="C1" s="102"/>
      <c r="D1" s="102"/>
      <c r="E1" s="164"/>
      <c r="F1" s="164"/>
      <c r="G1" s="165"/>
      <c r="H1" s="165"/>
      <c r="I1" s="165"/>
      <c r="J1" s="165"/>
      <c r="K1" s="165"/>
      <c r="L1" s="165"/>
      <c r="N1" s="165"/>
      <c r="O1" s="165"/>
      <c r="P1" s="165"/>
      <c r="Q1" s="165"/>
      <c r="R1" s="165"/>
      <c r="S1" s="165"/>
    </row>
    <row r="2" spans="1:19" s="130" customFormat="1" ht="40.5" customHeight="1">
      <c r="A2" s="151" t="s">
        <v>46</v>
      </c>
      <c r="B2" s="151"/>
      <c r="C2" s="103"/>
      <c r="D2" s="103"/>
      <c r="E2" s="103"/>
      <c r="F2" s="103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s="130" customFormat="1" ht="12.75" customHeight="1">
      <c r="A3" s="151"/>
      <c r="B3" s="151"/>
      <c r="C3" s="103"/>
      <c r="D3" s="103"/>
      <c r="E3" s="103"/>
      <c r="F3" s="103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s="63" customFormat="1" ht="21.75" customHeight="1">
      <c r="A4" s="152"/>
      <c r="B4" s="152"/>
      <c r="C4" s="153"/>
      <c r="D4" s="153"/>
      <c r="E4" s="153"/>
      <c r="F4" s="153"/>
      <c r="G4" s="152"/>
      <c r="H4" s="152"/>
      <c r="I4" s="152"/>
      <c r="J4" s="152"/>
      <c r="K4" s="152"/>
      <c r="L4" s="152"/>
      <c r="N4" s="152"/>
      <c r="O4" s="152"/>
      <c r="P4" s="152"/>
      <c r="Q4" s="152"/>
      <c r="R4" s="152"/>
      <c r="S4" s="152" t="s">
        <v>2</v>
      </c>
    </row>
    <row r="5" spans="1:19" s="148" customFormat="1" ht="29.25" customHeight="1">
      <c r="A5" s="154" t="s">
        <v>47</v>
      </c>
      <c r="B5" s="154" t="s">
        <v>48</v>
      </c>
      <c r="C5" s="155" t="s">
        <v>49</v>
      </c>
      <c r="D5" s="156" t="s">
        <v>50</v>
      </c>
      <c r="E5" s="156"/>
      <c r="F5" s="156"/>
      <c r="G5" s="166"/>
      <c r="H5" s="166"/>
      <c r="I5" s="166"/>
      <c r="J5" s="166"/>
      <c r="K5" s="166"/>
      <c r="L5" s="166"/>
      <c r="M5" s="166"/>
      <c r="N5" s="154" t="s">
        <v>40</v>
      </c>
      <c r="O5" s="154"/>
      <c r="P5" s="154"/>
      <c r="Q5" s="154"/>
      <c r="R5" s="154"/>
      <c r="S5" s="154"/>
    </row>
    <row r="6" spans="1:19" s="148" customFormat="1" ht="29.25" customHeight="1">
      <c r="A6" s="154"/>
      <c r="B6" s="154"/>
      <c r="C6" s="157"/>
      <c r="D6" s="158" t="s">
        <v>51</v>
      </c>
      <c r="E6" s="158" t="s">
        <v>52</v>
      </c>
      <c r="F6" s="158" t="s">
        <v>53</v>
      </c>
      <c r="G6" s="167" t="s">
        <v>54</v>
      </c>
      <c r="H6" s="167" t="s">
        <v>55</v>
      </c>
      <c r="I6" s="167" t="s">
        <v>56</v>
      </c>
      <c r="J6" s="167" t="s">
        <v>57</v>
      </c>
      <c r="K6" s="167" t="s">
        <v>58</v>
      </c>
      <c r="L6" s="167" t="s">
        <v>59</v>
      </c>
      <c r="M6" s="167" t="s">
        <v>60</v>
      </c>
      <c r="N6" s="169" t="s">
        <v>51</v>
      </c>
      <c r="O6" s="154" t="s">
        <v>52</v>
      </c>
      <c r="P6" s="154" t="s">
        <v>53</v>
      </c>
      <c r="Q6" s="154" t="s">
        <v>61</v>
      </c>
      <c r="R6" s="170" t="s">
        <v>55</v>
      </c>
      <c r="S6" s="171" t="s">
        <v>62</v>
      </c>
    </row>
    <row r="7" spans="1:251" s="134" customFormat="1" ht="33.75" customHeight="1">
      <c r="A7" s="159">
        <v>814</v>
      </c>
      <c r="B7" s="159" t="s">
        <v>63</v>
      </c>
      <c r="C7" s="160">
        <f>D7+N7</f>
        <v>263376.7152</v>
      </c>
      <c r="D7" s="160">
        <f>SUM(E7:M7)</f>
        <v>263376.7152</v>
      </c>
      <c r="E7" s="160">
        <f>E17</f>
        <v>7576.715199999999</v>
      </c>
      <c r="F7" s="160">
        <f>F17</f>
        <v>255800</v>
      </c>
      <c r="G7" s="144"/>
      <c r="H7" s="144"/>
      <c r="I7" s="144"/>
      <c r="J7" s="144"/>
      <c r="K7" s="144"/>
      <c r="L7" s="144"/>
      <c r="M7" s="144"/>
      <c r="N7" s="144">
        <f>SUM(O7:S7)</f>
        <v>0</v>
      </c>
      <c r="O7" s="73"/>
      <c r="P7" s="73"/>
      <c r="Q7" s="73"/>
      <c r="R7" s="73"/>
      <c r="S7" s="73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</row>
    <row r="8" spans="1:251" s="134" customFormat="1" ht="33.75" customHeight="1">
      <c r="A8" s="159" t="s">
        <v>64</v>
      </c>
      <c r="B8" s="159" t="s">
        <v>63</v>
      </c>
      <c r="C8" s="160">
        <f aca="true" t="shared" si="0" ref="C8:C15">D8+N8</f>
        <v>261029.0356</v>
      </c>
      <c r="D8" s="160">
        <f aca="true" t="shared" si="1" ref="D8:D15">SUM(E8:M8)</f>
        <v>261029.0356</v>
      </c>
      <c r="E8" s="160">
        <v>5229.0356</v>
      </c>
      <c r="F8" s="160">
        <v>255800</v>
      </c>
      <c r="G8" s="144"/>
      <c r="H8" s="144"/>
      <c r="I8" s="144"/>
      <c r="J8" s="144"/>
      <c r="K8" s="144"/>
      <c r="L8" s="144"/>
      <c r="M8" s="144"/>
      <c r="N8" s="144"/>
      <c r="O8" s="73"/>
      <c r="P8" s="73"/>
      <c r="Q8" s="73"/>
      <c r="R8" s="73"/>
      <c r="S8" s="73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</row>
    <row r="9" spans="1:251" s="134" customFormat="1" ht="33.75" customHeight="1">
      <c r="A9" s="159" t="s">
        <v>65</v>
      </c>
      <c r="B9" s="159" t="s">
        <v>66</v>
      </c>
      <c r="C9" s="160">
        <f t="shared" si="0"/>
        <v>167.5893</v>
      </c>
      <c r="D9" s="160">
        <f t="shared" si="1"/>
        <v>167.5893</v>
      </c>
      <c r="E9" s="160">
        <v>167.5893</v>
      </c>
      <c r="F9" s="160"/>
      <c r="G9" s="144"/>
      <c r="H9" s="144"/>
      <c r="I9" s="144"/>
      <c r="J9" s="144"/>
      <c r="K9" s="144"/>
      <c r="L9" s="144"/>
      <c r="M9" s="144"/>
      <c r="N9" s="144"/>
      <c r="O9" s="73"/>
      <c r="P9" s="73"/>
      <c r="Q9" s="73"/>
      <c r="R9" s="73"/>
      <c r="S9" s="73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</row>
    <row r="10" spans="1:251" s="134" customFormat="1" ht="33.75" customHeight="1">
      <c r="A10" s="159" t="s">
        <v>67</v>
      </c>
      <c r="B10" s="159" t="s">
        <v>68</v>
      </c>
      <c r="C10" s="160">
        <f t="shared" si="0"/>
        <v>181.6104</v>
      </c>
      <c r="D10" s="160">
        <f t="shared" si="1"/>
        <v>181.6104</v>
      </c>
      <c r="E10" s="160">
        <v>181.6104</v>
      </c>
      <c r="F10" s="160"/>
      <c r="G10" s="144"/>
      <c r="H10" s="144"/>
      <c r="I10" s="144"/>
      <c r="J10" s="144"/>
      <c r="K10" s="144"/>
      <c r="L10" s="144"/>
      <c r="M10" s="144"/>
      <c r="N10" s="144"/>
      <c r="O10" s="73"/>
      <c r="P10" s="73"/>
      <c r="Q10" s="73"/>
      <c r="R10" s="73"/>
      <c r="S10" s="73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</row>
    <row r="11" spans="1:251" s="134" customFormat="1" ht="33.75" customHeight="1">
      <c r="A11" s="159" t="s">
        <v>69</v>
      </c>
      <c r="B11" s="159" t="s">
        <v>70</v>
      </c>
      <c r="C11" s="160">
        <f t="shared" si="0"/>
        <v>63.8952</v>
      </c>
      <c r="D11" s="160">
        <f t="shared" si="1"/>
        <v>63.8952</v>
      </c>
      <c r="E11" s="160">
        <v>63.8952</v>
      </c>
      <c r="F11" s="160"/>
      <c r="G11" s="144"/>
      <c r="H11" s="144"/>
      <c r="I11" s="144"/>
      <c r="J11" s="144"/>
      <c r="K11" s="144"/>
      <c r="L11" s="144"/>
      <c r="M11" s="144"/>
      <c r="N11" s="144"/>
      <c r="O11" s="73"/>
      <c r="P11" s="73"/>
      <c r="Q11" s="73"/>
      <c r="R11" s="73"/>
      <c r="S11" s="73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</row>
    <row r="12" spans="1:251" s="134" customFormat="1" ht="33.75" customHeight="1">
      <c r="A12" s="159" t="s">
        <v>71</v>
      </c>
      <c r="B12" s="159" t="s">
        <v>72</v>
      </c>
      <c r="C12" s="160">
        <f t="shared" si="0"/>
        <v>229.2302</v>
      </c>
      <c r="D12" s="160">
        <f t="shared" si="1"/>
        <v>229.2302</v>
      </c>
      <c r="E12" s="160">
        <v>229.2302</v>
      </c>
      <c r="F12" s="160"/>
      <c r="G12" s="144"/>
      <c r="H12" s="144"/>
      <c r="I12" s="144"/>
      <c r="J12" s="144"/>
      <c r="K12" s="144"/>
      <c r="L12" s="144"/>
      <c r="M12" s="144"/>
      <c r="N12" s="144"/>
      <c r="O12" s="73"/>
      <c r="P12" s="73"/>
      <c r="Q12" s="73"/>
      <c r="R12" s="73"/>
      <c r="S12" s="73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</row>
    <row r="13" spans="1:251" s="134" customFormat="1" ht="33.75" customHeight="1">
      <c r="A13" s="159" t="s">
        <v>73</v>
      </c>
      <c r="B13" s="159" t="s">
        <v>74</v>
      </c>
      <c r="C13" s="160">
        <f t="shared" si="0"/>
        <v>847.4851</v>
      </c>
      <c r="D13" s="160">
        <f t="shared" si="1"/>
        <v>847.4851</v>
      </c>
      <c r="E13" s="160">
        <v>847.4851</v>
      </c>
      <c r="F13" s="160"/>
      <c r="G13" s="144"/>
      <c r="H13" s="144"/>
      <c r="I13" s="144"/>
      <c r="J13" s="144"/>
      <c r="K13" s="144"/>
      <c r="L13" s="144"/>
      <c r="M13" s="144"/>
      <c r="N13" s="144"/>
      <c r="O13" s="73"/>
      <c r="P13" s="73"/>
      <c r="Q13" s="73"/>
      <c r="R13" s="73"/>
      <c r="S13" s="73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</row>
    <row r="14" spans="1:251" s="134" customFormat="1" ht="33.75" customHeight="1">
      <c r="A14" s="159" t="s">
        <v>75</v>
      </c>
      <c r="B14" s="159" t="s">
        <v>76</v>
      </c>
      <c r="C14" s="160">
        <f t="shared" si="0"/>
        <v>219.4014</v>
      </c>
      <c r="D14" s="160">
        <f t="shared" si="1"/>
        <v>219.4014</v>
      </c>
      <c r="E14" s="160">
        <v>219.4014</v>
      </c>
      <c r="F14" s="160"/>
      <c r="G14" s="144"/>
      <c r="H14" s="144"/>
      <c r="I14" s="144"/>
      <c r="J14" s="144"/>
      <c r="K14" s="144"/>
      <c r="L14" s="144"/>
      <c r="M14" s="144"/>
      <c r="N14" s="144"/>
      <c r="O14" s="73"/>
      <c r="P14" s="73"/>
      <c r="Q14" s="73"/>
      <c r="R14" s="73"/>
      <c r="S14" s="73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</row>
    <row r="15" spans="1:251" s="134" customFormat="1" ht="33.75" customHeight="1">
      <c r="A15" s="159" t="s">
        <v>77</v>
      </c>
      <c r="B15" s="159" t="s">
        <v>76</v>
      </c>
      <c r="C15" s="160">
        <f t="shared" si="0"/>
        <v>638.468</v>
      </c>
      <c r="D15" s="160">
        <f t="shared" si="1"/>
        <v>638.468</v>
      </c>
      <c r="E15" s="160">
        <v>638.468</v>
      </c>
      <c r="F15" s="160"/>
      <c r="G15" s="144"/>
      <c r="H15" s="144"/>
      <c r="I15" s="144"/>
      <c r="J15" s="144"/>
      <c r="K15" s="144"/>
      <c r="L15" s="144"/>
      <c r="M15" s="144"/>
      <c r="N15" s="144"/>
      <c r="O15" s="73"/>
      <c r="P15" s="73"/>
      <c r="Q15" s="73"/>
      <c r="R15" s="73"/>
      <c r="S15" s="73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</row>
    <row r="16" spans="1:20" s="134" customFormat="1" ht="33.75" customHeight="1">
      <c r="A16" s="73"/>
      <c r="B16" s="161"/>
      <c r="C16" s="160"/>
      <c r="D16" s="160"/>
      <c r="E16" s="160"/>
      <c r="F16" s="160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131"/>
    </row>
    <row r="17" spans="1:19" ht="33.75" customHeight="1">
      <c r="A17" s="162" t="s">
        <v>49</v>
      </c>
      <c r="B17" s="163"/>
      <c r="C17" s="160">
        <f>SUM(C8:C15)</f>
        <v>263376.7152</v>
      </c>
      <c r="D17" s="160">
        <f>SUM(D8:D15)</f>
        <v>263376.7152</v>
      </c>
      <c r="E17" s="160">
        <f aca="true" t="shared" si="2" ref="E17:S17">SUM(E8:E15)</f>
        <v>7576.715199999999</v>
      </c>
      <c r="F17" s="160">
        <f t="shared" si="2"/>
        <v>255800</v>
      </c>
      <c r="G17" s="168">
        <f t="shared" si="2"/>
        <v>0</v>
      </c>
      <c r="H17" s="168">
        <f t="shared" si="2"/>
        <v>0</v>
      </c>
      <c r="I17" s="168">
        <f t="shared" si="2"/>
        <v>0</v>
      </c>
      <c r="J17" s="168">
        <f t="shared" si="2"/>
        <v>0</v>
      </c>
      <c r="K17" s="168">
        <f t="shared" si="2"/>
        <v>0</v>
      </c>
      <c r="L17" s="168">
        <f t="shared" si="2"/>
        <v>0</v>
      </c>
      <c r="M17" s="168">
        <f t="shared" si="2"/>
        <v>0</v>
      </c>
      <c r="N17" s="168">
        <f t="shared" si="2"/>
        <v>0</v>
      </c>
      <c r="O17" s="168">
        <f t="shared" si="2"/>
        <v>0</v>
      </c>
      <c r="P17" s="168">
        <f t="shared" si="2"/>
        <v>0</v>
      </c>
      <c r="Q17" s="168">
        <f t="shared" si="2"/>
        <v>0</v>
      </c>
      <c r="R17" s="168">
        <f t="shared" si="2"/>
        <v>0</v>
      </c>
      <c r="S17" s="168">
        <f t="shared" si="2"/>
        <v>0</v>
      </c>
    </row>
  </sheetData>
  <sheetProtection/>
  <mergeCells count="7">
    <mergeCell ref="A2:S2"/>
    <mergeCell ref="D5:M5"/>
    <mergeCell ref="N5:S5"/>
    <mergeCell ref="A17:B17"/>
    <mergeCell ref="A5:A6"/>
    <mergeCell ref="B5:B6"/>
    <mergeCell ref="C5:C6"/>
  </mergeCells>
  <printOptions horizontalCentered="1"/>
  <pageMargins left="0.8263888888888888" right="0.8263888888888888" top="0.9597222222222223" bottom="0.5902777777777778" header="0.5111111111111111" footer="0.511111111111111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11"/>
  <sheetViews>
    <sheetView showGridLines="0" showZeros="0" view="pageBreakPreview" zoomScale="85" zoomScaleNormal="115" zoomScaleSheetLayoutView="85" workbookViewId="0" topLeftCell="A1">
      <selection activeCell="D1" sqref="D1:D65536"/>
    </sheetView>
  </sheetViews>
  <sheetFormatPr defaultColWidth="9.16015625" defaultRowHeight="27.75" customHeight="1"/>
  <cols>
    <col min="1" max="1" width="19.16015625" style="79" customWidth="1"/>
    <col min="2" max="2" width="40.83203125" style="79" customWidth="1"/>
    <col min="3" max="3" width="19.33203125" style="101" customWidth="1"/>
    <col min="4" max="5" width="20" style="101" customWidth="1"/>
    <col min="6" max="8" width="17.33203125" style="137" customWidth="1"/>
    <col min="9" max="248" width="10.66015625" style="65" customWidth="1"/>
    <col min="249" max="16384" width="9.16015625" style="95" customWidth="1"/>
  </cols>
  <sheetData>
    <row r="1" spans="1:7" s="136" customFormat="1" ht="27" customHeight="1">
      <c r="A1" s="66" t="s">
        <v>78</v>
      </c>
      <c r="B1" s="66"/>
      <c r="C1" s="101"/>
      <c r="D1" s="101"/>
      <c r="E1" s="101"/>
      <c r="F1" s="142"/>
      <c r="G1" s="142"/>
    </row>
    <row r="2" spans="1:12" s="62" customFormat="1" ht="48.75" customHeight="1">
      <c r="A2" s="67" t="s">
        <v>79</v>
      </c>
      <c r="B2" s="67"/>
      <c r="C2" s="138"/>
      <c r="D2" s="138"/>
      <c r="E2" s="138"/>
      <c r="F2" s="67"/>
      <c r="G2" s="67"/>
      <c r="H2" s="143"/>
      <c r="I2" s="145"/>
      <c r="J2" s="67"/>
      <c r="K2" s="145"/>
      <c r="L2" s="145"/>
    </row>
    <row r="3" spans="1:8" s="63" customFormat="1" ht="21.75" customHeight="1">
      <c r="A3" s="139"/>
      <c r="B3" s="139"/>
      <c r="C3" s="140"/>
      <c r="D3" s="140"/>
      <c r="E3" s="140"/>
      <c r="F3" s="139"/>
      <c r="G3" s="139"/>
      <c r="H3" s="139" t="s">
        <v>2</v>
      </c>
    </row>
    <row r="4" spans="1:8" s="131" customFormat="1" ht="29.25" customHeight="1">
      <c r="A4" s="68" t="s">
        <v>80</v>
      </c>
      <c r="B4" s="68" t="s">
        <v>81</v>
      </c>
      <c r="C4" s="106" t="s">
        <v>82</v>
      </c>
      <c r="D4" s="141" t="s">
        <v>83</v>
      </c>
      <c r="E4" s="141" t="s">
        <v>84</v>
      </c>
      <c r="F4" s="144" t="s">
        <v>85</v>
      </c>
      <c r="G4" s="144" t="s">
        <v>86</v>
      </c>
      <c r="H4" s="144" t="s">
        <v>87</v>
      </c>
    </row>
    <row r="5" spans="1:8" s="131" customFormat="1" ht="29.25" customHeight="1">
      <c r="A5" s="68"/>
      <c r="B5" s="68"/>
      <c r="C5" s="106"/>
      <c r="D5" s="141"/>
      <c r="E5" s="141"/>
      <c r="F5" s="144"/>
      <c r="G5" s="144"/>
      <c r="H5" s="144"/>
    </row>
    <row r="6" spans="1:8" s="131" customFormat="1" ht="29.25" customHeight="1">
      <c r="A6" s="68"/>
      <c r="B6" s="68"/>
      <c r="C6" s="106"/>
      <c r="D6" s="141"/>
      <c r="E6" s="141"/>
      <c r="F6" s="144"/>
      <c r="G6" s="144"/>
      <c r="H6" s="144"/>
    </row>
    <row r="7" spans="1:248" s="80" customFormat="1" ht="47.25" customHeight="1">
      <c r="A7" s="83" t="s">
        <v>88</v>
      </c>
      <c r="B7" s="83" t="s">
        <v>89</v>
      </c>
      <c r="C7" s="47">
        <f>D7+E7</f>
        <v>1995.4759</v>
      </c>
      <c r="D7" s="47">
        <f>D8+D10+D14+D16+D18+D20+D22</f>
        <v>1663.8038999999999</v>
      </c>
      <c r="E7" s="47">
        <f>E8+E10+E14+E16+E18+E20+E22</f>
        <v>331.672</v>
      </c>
      <c r="F7" s="73"/>
      <c r="G7" s="73"/>
      <c r="H7" s="7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</row>
    <row r="8" spans="1:9" s="64" customFormat="1" ht="47.25" customHeight="1">
      <c r="A8" s="83" t="s">
        <v>90</v>
      </c>
      <c r="B8" s="83" t="s">
        <v>91</v>
      </c>
      <c r="C8" s="47">
        <f aca="true" t="shared" si="0" ref="C8:C39">D8+E8</f>
        <v>5</v>
      </c>
      <c r="D8" s="47">
        <f>D9</f>
        <v>0</v>
      </c>
      <c r="E8" s="47">
        <f>E9</f>
        <v>5</v>
      </c>
      <c r="F8" s="73"/>
      <c r="G8" s="73"/>
      <c r="H8" s="73"/>
      <c r="I8" s="80"/>
    </row>
    <row r="9" spans="1:8" ht="47.25" customHeight="1">
      <c r="A9" s="83" t="s">
        <v>92</v>
      </c>
      <c r="B9" s="83" t="s">
        <v>93</v>
      </c>
      <c r="C9" s="47">
        <f t="shared" si="0"/>
        <v>5</v>
      </c>
      <c r="D9" s="47">
        <v>0</v>
      </c>
      <c r="E9" s="47">
        <v>5</v>
      </c>
      <c r="F9" s="73"/>
      <c r="G9" s="73"/>
      <c r="H9" s="73"/>
    </row>
    <row r="10" spans="1:8" ht="47.25" customHeight="1">
      <c r="A10" s="83" t="s">
        <v>94</v>
      </c>
      <c r="B10" s="83" t="s">
        <v>95</v>
      </c>
      <c r="C10" s="47">
        <f t="shared" si="0"/>
        <v>1871.4759</v>
      </c>
      <c r="D10" s="47">
        <f>D11+D12+D13</f>
        <v>1663.8038999999999</v>
      </c>
      <c r="E10" s="47">
        <f>E11+E12+E13</f>
        <v>207.672</v>
      </c>
      <c r="F10" s="73"/>
      <c r="G10" s="73"/>
      <c r="H10" s="73"/>
    </row>
    <row r="11" spans="1:8" ht="47.25" customHeight="1">
      <c r="A11" s="83" t="s">
        <v>96</v>
      </c>
      <c r="B11" s="83" t="s">
        <v>97</v>
      </c>
      <c r="C11" s="47">
        <f t="shared" si="0"/>
        <v>1464.4411</v>
      </c>
      <c r="D11" s="47">
        <v>1306.7691</v>
      </c>
      <c r="E11" s="47">
        <v>157.672</v>
      </c>
      <c r="F11" s="73"/>
      <c r="G11" s="73"/>
      <c r="H11" s="73"/>
    </row>
    <row r="12" spans="1:8" ht="47.25" customHeight="1">
      <c r="A12" s="83" t="s">
        <v>98</v>
      </c>
      <c r="B12" s="83" t="s">
        <v>99</v>
      </c>
      <c r="C12" s="47">
        <f t="shared" si="0"/>
        <v>50</v>
      </c>
      <c r="D12" s="47">
        <v>0</v>
      </c>
      <c r="E12" s="47">
        <v>50</v>
      </c>
      <c r="F12" s="73"/>
      <c r="G12" s="73"/>
      <c r="H12" s="73"/>
    </row>
    <row r="13" spans="1:8" ht="47.25" customHeight="1">
      <c r="A13" s="83" t="s">
        <v>100</v>
      </c>
      <c r="B13" s="83" t="s">
        <v>101</v>
      </c>
      <c r="C13" s="47">
        <f t="shared" si="0"/>
        <v>357.0348</v>
      </c>
      <c r="D13" s="47">
        <v>357.0348</v>
      </c>
      <c r="E13" s="47">
        <v>0</v>
      </c>
      <c r="F13" s="73"/>
      <c r="G13" s="73"/>
      <c r="H13" s="73"/>
    </row>
    <row r="14" spans="1:8" ht="47.25" customHeight="1">
      <c r="A14" s="83" t="s">
        <v>102</v>
      </c>
      <c r="B14" s="83" t="s">
        <v>103</v>
      </c>
      <c r="C14" s="47">
        <f t="shared" si="0"/>
        <v>2</v>
      </c>
      <c r="D14" s="47">
        <f aca="true" t="shared" si="1" ref="D14:D18">D15</f>
        <v>0</v>
      </c>
      <c r="E14" s="47">
        <f aca="true" t="shared" si="2" ref="E14:E18">E15</f>
        <v>2</v>
      </c>
      <c r="F14" s="73"/>
      <c r="G14" s="73"/>
      <c r="H14" s="73"/>
    </row>
    <row r="15" spans="1:8" ht="47.25" customHeight="1">
      <c r="A15" s="83" t="s">
        <v>104</v>
      </c>
      <c r="B15" s="83" t="s">
        <v>105</v>
      </c>
      <c r="C15" s="47">
        <f t="shared" si="0"/>
        <v>2</v>
      </c>
      <c r="D15" s="47">
        <v>0</v>
      </c>
      <c r="E15" s="47">
        <v>2</v>
      </c>
      <c r="F15" s="73"/>
      <c r="G15" s="73"/>
      <c r="H15" s="73"/>
    </row>
    <row r="16" spans="1:8" ht="47.25" customHeight="1">
      <c r="A16" s="83" t="s">
        <v>106</v>
      </c>
      <c r="B16" s="83" t="s">
        <v>107</v>
      </c>
      <c r="C16" s="47">
        <f t="shared" si="0"/>
        <v>30</v>
      </c>
      <c r="D16" s="47">
        <f t="shared" si="1"/>
        <v>0</v>
      </c>
      <c r="E16" s="47">
        <f t="shared" si="2"/>
        <v>30</v>
      </c>
      <c r="F16" s="73"/>
      <c r="G16" s="73"/>
      <c r="H16" s="73"/>
    </row>
    <row r="17" spans="1:8" ht="47.25" customHeight="1">
      <c r="A17" s="83" t="s">
        <v>108</v>
      </c>
      <c r="B17" s="83" t="s">
        <v>109</v>
      </c>
      <c r="C17" s="47">
        <f t="shared" si="0"/>
        <v>30</v>
      </c>
      <c r="D17" s="47">
        <v>0</v>
      </c>
      <c r="E17" s="47">
        <v>30</v>
      </c>
      <c r="F17" s="73"/>
      <c r="G17" s="73"/>
      <c r="H17" s="73"/>
    </row>
    <row r="18" spans="1:8" ht="47.25" customHeight="1">
      <c r="A18" s="83" t="s">
        <v>110</v>
      </c>
      <c r="B18" s="83" t="s">
        <v>111</v>
      </c>
      <c r="C18" s="47">
        <f t="shared" si="0"/>
        <v>15</v>
      </c>
      <c r="D18" s="47">
        <f t="shared" si="1"/>
        <v>0</v>
      </c>
      <c r="E18" s="47">
        <f t="shared" si="2"/>
        <v>15</v>
      </c>
      <c r="F18" s="73"/>
      <c r="G18" s="73"/>
      <c r="H18" s="73"/>
    </row>
    <row r="19" spans="1:8" ht="47.25" customHeight="1">
      <c r="A19" s="83" t="s">
        <v>112</v>
      </c>
      <c r="B19" s="83" t="s">
        <v>113</v>
      </c>
      <c r="C19" s="47">
        <f t="shared" si="0"/>
        <v>15</v>
      </c>
      <c r="D19" s="47">
        <v>0</v>
      </c>
      <c r="E19" s="47">
        <v>15</v>
      </c>
      <c r="F19" s="73"/>
      <c r="G19" s="73"/>
      <c r="H19" s="73"/>
    </row>
    <row r="20" spans="1:8" ht="47.25" customHeight="1">
      <c r="A20" s="83" t="s">
        <v>114</v>
      </c>
      <c r="B20" s="83" t="s">
        <v>115</v>
      </c>
      <c r="C20" s="47">
        <f t="shared" si="0"/>
        <v>7</v>
      </c>
      <c r="D20" s="47">
        <f aca="true" t="shared" si="3" ref="D20:D25">D21</f>
        <v>0</v>
      </c>
      <c r="E20" s="47">
        <f aca="true" t="shared" si="4" ref="E20:E25">E21</f>
        <v>7</v>
      </c>
      <c r="F20" s="73"/>
      <c r="G20" s="73"/>
      <c r="H20" s="73"/>
    </row>
    <row r="21" spans="1:8" ht="47.25" customHeight="1">
      <c r="A21" s="83" t="s">
        <v>116</v>
      </c>
      <c r="B21" s="83" t="s">
        <v>97</v>
      </c>
      <c r="C21" s="47">
        <f t="shared" si="0"/>
        <v>7</v>
      </c>
      <c r="D21" s="47">
        <v>0</v>
      </c>
      <c r="E21" s="47">
        <v>7</v>
      </c>
      <c r="F21" s="73"/>
      <c r="G21" s="73"/>
      <c r="H21" s="73"/>
    </row>
    <row r="22" spans="1:8" ht="47.25" customHeight="1">
      <c r="A22" s="83" t="s">
        <v>117</v>
      </c>
      <c r="B22" s="83" t="s">
        <v>118</v>
      </c>
      <c r="C22" s="47">
        <f t="shared" si="0"/>
        <v>65</v>
      </c>
      <c r="D22" s="47">
        <f t="shared" si="3"/>
        <v>0</v>
      </c>
      <c r="E22" s="47">
        <f t="shared" si="4"/>
        <v>65</v>
      </c>
      <c r="F22" s="73"/>
      <c r="G22" s="73"/>
      <c r="H22" s="73"/>
    </row>
    <row r="23" spans="1:8" ht="47.25" customHeight="1">
      <c r="A23" s="83" t="s">
        <v>119</v>
      </c>
      <c r="B23" s="83" t="s">
        <v>97</v>
      </c>
      <c r="C23" s="47">
        <f t="shared" si="0"/>
        <v>65</v>
      </c>
      <c r="D23" s="47">
        <v>0</v>
      </c>
      <c r="E23" s="47">
        <v>65</v>
      </c>
      <c r="F23" s="73"/>
      <c r="G23" s="73"/>
      <c r="H23" s="73"/>
    </row>
    <row r="24" spans="1:8" ht="47.25" customHeight="1">
      <c r="A24" s="83" t="s">
        <v>120</v>
      </c>
      <c r="B24" s="83" t="s">
        <v>121</v>
      </c>
      <c r="C24" s="47">
        <f t="shared" si="0"/>
        <v>268</v>
      </c>
      <c r="D24" s="47">
        <f>D25+D27</f>
        <v>0</v>
      </c>
      <c r="E24" s="47">
        <f>E25+E27</f>
        <v>268</v>
      </c>
      <c r="F24" s="73"/>
      <c r="G24" s="73"/>
      <c r="H24" s="73"/>
    </row>
    <row r="25" spans="1:8" ht="47.25" customHeight="1">
      <c r="A25" s="83" t="s">
        <v>122</v>
      </c>
      <c r="B25" s="83" t="s">
        <v>123</v>
      </c>
      <c r="C25" s="47">
        <f t="shared" si="0"/>
        <v>11</v>
      </c>
      <c r="D25" s="47">
        <f t="shared" si="3"/>
        <v>0</v>
      </c>
      <c r="E25" s="47">
        <f t="shared" si="4"/>
        <v>11</v>
      </c>
      <c r="F25" s="73"/>
      <c r="G25" s="73"/>
      <c r="H25" s="73"/>
    </row>
    <row r="26" spans="1:8" ht="47.25" customHeight="1">
      <c r="A26" s="83" t="s">
        <v>124</v>
      </c>
      <c r="B26" s="83" t="s">
        <v>125</v>
      </c>
      <c r="C26" s="47">
        <f t="shared" si="0"/>
        <v>11</v>
      </c>
      <c r="D26" s="47">
        <v>0</v>
      </c>
      <c r="E26" s="47">
        <v>11</v>
      </c>
      <c r="F26" s="73"/>
      <c r="G26" s="73"/>
      <c r="H26" s="73"/>
    </row>
    <row r="27" spans="1:8" ht="47.25" customHeight="1">
      <c r="A27" s="83" t="s">
        <v>126</v>
      </c>
      <c r="B27" s="83" t="s">
        <v>127</v>
      </c>
      <c r="C27" s="47">
        <f t="shared" si="0"/>
        <v>257</v>
      </c>
      <c r="D27" s="47">
        <f aca="true" t="shared" si="5" ref="D27:D32">D28</f>
        <v>0</v>
      </c>
      <c r="E27" s="47">
        <f aca="true" t="shared" si="6" ref="E27:E32">E28</f>
        <v>257</v>
      </c>
      <c r="F27" s="73"/>
      <c r="G27" s="73"/>
      <c r="H27" s="73"/>
    </row>
    <row r="28" spans="1:8" ht="47.25" customHeight="1">
      <c r="A28" s="83" t="s">
        <v>128</v>
      </c>
      <c r="B28" s="83" t="s">
        <v>129</v>
      </c>
      <c r="C28" s="47">
        <f t="shared" si="0"/>
        <v>257</v>
      </c>
      <c r="D28" s="47">
        <v>0</v>
      </c>
      <c r="E28" s="47">
        <v>257</v>
      </c>
      <c r="F28" s="73"/>
      <c r="G28" s="73"/>
      <c r="H28" s="73"/>
    </row>
    <row r="29" spans="1:8" ht="47.25" customHeight="1">
      <c r="A29" s="83" t="s">
        <v>130</v>
      </c>
      <c r="B29" s="83" t="s">
        <v>131</v>
      </c>
      <c r="C29" s="47">
        <f t="shared" si="0"/>
        <v>16</v>
      </c>
      <c r="D29" s="47">
        <f>D30+D32</f>
        <v>0</v>
      </c>
      <c r="E29" s="47">
        <v>16</v>
      </c>
      <c r="F29" s="73"/>
      <c r="G29" s="73"/>
      <c r="H29" s="73"/>
    </row>
    <row r="30" spans="1:8" ht="47.25" customHeight="1">
      <c r="A30" s="83" t="s">
        <v>132</v>
      </c>
      <c r="B30" s="83" t="s">
        <v>133</v>
      </c>
      <c r="C30" s="47">
        <f t="shared" si="0"/>
        <v>10</v>
      </c>
      <c r="D30" s="47">
        <f t="shared" si="5"/>
        <v>0</v>
      </c>
      <c r="E30" s="47">
        <f t="shared" si="6"/>
        <v>10</v>
      </c>
      <c r="F30" s="73"/>
      <c r="G30" s="73"/>
      <c r="H30" s="73"/>
    </row>
    <row r="31" spans="1:8" ht="47.25" customHeight="1">
      <c r="A31" s="83" t="s">
        <v>134</v>
      </c>
      <c r="B31" s="83" t="s">
        <v>135</v>
      </c>
      <c r="C31" s="47">
        <f t="shared" si="0"/>
        <v>10</v>
      </c>
      <c r="D31" s="47">
        <v>0</v>
      </c>
      <c r="E31" s="47">
        <v>10</v>
      </c>
      <c r="F31" s="73"/>
      <c r="G31" s="73"/>
      <c r="H31" s="73"/>
    </row>
    <row r="32" spans="1:8" ht="47.25" customHeight="1">
      <c r="A32" s="83" t="s">
        <v>136</v>
      </c>
      <c r="B32" s="83" t="s">
        <v>137</v>
      </c>
      <c r="C32" s="47">
        <f t="shared" si="0"/>
        <v>6</v>
      </c>
      <c r="D32" s="47">
        <f t="shared" si="5"/>
        <v>0</v>
      </c>
      <c r="E32" s="47">
        <f t="shared" si="6"/>
        <v>6</v>
      </c>
      <c r="F32" s="73"/>
      <c r="G32" s="73"/>
      <c r="H32" s="73"/>
    </row>
    <row r="33" spans="1:8" ht="47.25" customHeight="1">
      <c r="A33" s="83" t="s">
        <v>138</v>
      </c>
      <c r="B33" s="83" t="s">
        <v>139</v>
      </c>
      <c r="C33" s="47">
        <f t="shared" si="0"/>
        <v>6</v>
      </c>
      <c r="D33" s="47">
        <v>0</v>
      </c>
      <c r="E33" s="47">
        <v>6</v>
      </c>
      <c r="F33" s="73"/>
      <c r="G33" s="73"/>
      <c r="H33" s="73"/>
    </row>
    <row r="34" spans="1:8" ht="47.25" customHeight="1">
      <c r="A34" s="83" t="s">
        <v>140</v>
      </c>
      <c r="B34" s="83" t="s">
        <v>141</v>
      </c>
      <c r="C34" s="47">
        <f t="shared" si="0"/>
        <v>5</v>
      </c>
      <c r="D34" s="47">
        <f aca="true" t="shared" si="7" ref="D34:D37">D35</f>
        <v>0</v>
      </c>
      <c r="E34" s="47">
        <f aca="true" t="shared" si="8" ref="E34:E37">E35</f>
        <v>5</v>
      </c>
      <c r="F34" s="73"/>
      <c r="G34" s="73"/>
      <c r="H34" s="73"/>
    </row>
    <row r="35" spans="1:8" ht="47.25" customHeight="1">
      <c r="A35" s="83" t="s">
        <v>142</v>
      </c>
      <c r="B35" s="83" t="s">
        <v>143</v>
      </c>
      <c r="C35" s="47">
        <f t="shared" si="0"/>
        <v>5</v>
      </c>
      <c r="D35" s="47">
        <f t="shared" si="7"/>
        <v>0</v>
      </c>
      <c r="E35" s="47">
        <f t="shared" si="8"/>
        <v>5</v>
      </c>
      <c r="F35" s="73"/>
      <c r="G35" s="73"/>
      <c r="H35" s="73"/>
    </row>
    <row r="36" spans="1:8" ht="47.25" customHeight="1">
      <c r="A36" s="83" t="s">
        <v>144</v>
      </c>
      <c r="B36" s="83" t="s">
        <v>145</v>
      </c>
      <c r="C36" s="47">
        <f t="shared" si="0"/>
        <v>5</v>
      </c>
      <c r="D36" s="47">
        <v>0</v>
      </c>
      <c r="E36" s="47">
        <v>5</v>
      </c>
      <c r="F36" s="73"/>
      <c r="G36" s="73"/>
      <c r="H36" s="73"/>
    </row>
    <row r="37" spans="1:8" ht="47.25" customHeight="1">
      <c r="A37" s="83" t="s">
        <v>146</v>
      </c>
      <c r="B37" s="83" t="s">
        <v>147</v>
      </c>
      <c r="C37" s="47">
        <f t="shared" si="0"/>
        <v>86.8674</v>
      </c>
      <c r="D37" s="47">
        <f t="shared" si="7"/>
        <v>0</v>
      </c>
      <c r="E37" s="47">
        <f t="shared" si="8"/>
        <v>86.8674</v>
      </c>
      <c r="F37" s="73"/>
      <c r="G37" s="73"/>
      <c r="H37" s="73"/>
    </row>
    <row r="38" spans="1:8" ht="47.25" customHeight="1">
      <c r="A38" s="83" t="s">
        <v>148</v>
      </c>
      <c r="B38" s="83" t="s">
        <v>149</v>
      </c>
      <c r="C38" s="47">
        <f t="shared" si="0"/>
        <v>86.8674</v>
      </c>
      <c r="D38" s="47">
        <f>D39+D40+D41</f>
        <v>0</v>
      </c>
      <c r="E38" s="47">
        <f>E39+E40+E41</f>
        <v>86.8674</v>
      </c>
      <c r="F38" s="73"/>
      <c r="G38" s="73"/>
      <c r="H38" s="73"/>
    </row>
    <row r="39" spans="1:8" ht="47.25" customHeight="1">
      <c r="A39" s="83" t="s">
        <v>150</v>
      </c>
      <c r="B39" s="83" t="s">
        <v>151</v>
      </c>
      <c r="C39" s="47">
        <f t="shared" si="0"/>
        <v>12</v>
      </c>
      <c r="D39" s="47">
        <v>0</v>
      </c>
      <c r="E39" s="47">
        <v>12</v>
      </c>
      <c r="F39" s="73"/>
      <c r="G39" s="73"/>
      <c r="H39" s="73"/>
    </row>
    <row r="40" spans="1:8" ht="47.25" customHeight="1">
      <c r="A40" s="83" t="s">
        <v>152</v>
      </c>
      <c r="B40" s="83" t="s">
        <v>153</v>
      </c>
      <c r="C40" s="47">
        <f aca="true" t="shared" si="9" ref="C40:C71">D40+E40</f>
        <v>71.7184</v>
      </c>
      <c r="D40" s="47">
        <v>0</v>
      </c>
      <c r="E40" s="47">
        <v>71.7184</v>
      </c>
      <c r="F40" s="73"/>
      <c r="G40" s="73"/>
      <c r="H40" s="73"/>
    </row>
    <row r="41" spans="1:8" ht="47.25" customHeight="1">
      <c r="A41" s="83" t="s">
        <v>154</v>
      </c>
      <c r="B41" s="83" t="s">
        <v>155</v>
      </c>
      <c r="C41" s="47">
        <f t="shared" si="9"/>
        <v>3.149</v>
      </c>
      <c r="D41" s="47">
        <v>0</v>
      </c>
      <c r="E41" s="47">
        <v>3.149</v>
      </c>
      <c r="F41" s="73"/>
      <c r="G41" s="73"/>
      <c r="H41" s="73"/>
    </row>
    <row r="42" spans="1:8" ht="47.25" customHeight="1">
      <c r="A42" s="83" t="s">
        <v>156</v>
      </c>
      <c r="B42" s="83" t="s">
        <v>157</v>
      </c>
      <c r="C42" s="47">
        <f t="shared" si="9"/>
        <v>147.42000000000002</v>
      </c>
      <c r="D42" s="47">
        <f>D43+D45+D47+D49+D52</f>
        <v>0</v>
      </c>
      <c r="E42" s="47">
        <f>E43+E45+E47+E49+E52</f>
        <v>147.42000000000002</v>
      </c>
      <c r="F42" s="73"/>
      <c r="G42" s="73"/>
      <c r="H42" s="73"/>
    </row>
    <row r="43" spans="1:8" ht="47.25" customHeight="1">
      <c r="A43" s="83" t="s">
        <v>158</v>
      </c>
      <c r="B43" s="83" t="s">
        <v>159</v>
      </c>
      <c r="C43" s="47">
        <f t="shared" si="9"/>
        <v>6.4</v>
      </c>
      <c r="D43" s="47">
        <f aca="true" t="shared" si="10" ref="D43:D47">D44</f>
        <v>0</v>
      </c>
      <c r="E43" s="47">
        <f aca="true" t="shared" si="11" ref="E43:E47">E44</f>
        <v>6.4</v>
      </c>
      <c r="F43" s="73"/>
      <c r="G43" s="73"/>
      <c r="H43" s="73"/>
    </row>
    <row r="44" spans="1:8" ht="47.25" customHeight="1">
      <c r="A44" s="83" t="s">
        <v>160</v>
      </c>
      <c r="B44" s="83" t="s">
        <v>161</v>
      </c>
      <c r="C44" s="47">
        <f t="shared" si="9"/>
        <v>6.4</v>
      </c>
      <c r="D44" s="47">
        <v>0</v>
      </c>
      <c r="E44" s="47">
        <v>6.4</v>
      </c>
      <c r="F44" s="73"/>
      <c r="G44" s="73"/>
      <c r="H44" s="73"/>
    </row>
    <row r="45" spans="1:8" ht="47.25" customHeight="1">
      <c r="A45" s="83" t="s">
        <v>162</v>
      </c>
      <c r="B45" s="83" t="s">
        <v>163</v>
      </c>
      <c r="C45" s="47">
        <f t="shared" si="9"/>
        <v>78</v>
      </c>
      <c r="D45" s="47">
        <f t="shared" si="10"/>
        <v>0</v>
      </c>
      <c r="E45" s="47">
        <f t="shared" si="11"/>
        <v>78</v>
      </c>
      <c r="F45" s="73"/>
      <c r="G45" s="73"/>
      <c r="H45" s="73"/>
    </row>
    <row r="46" spans="1:8" ht="47.25" customHeight="1">
      <c r="A46" s="83" t="s">
        <v>164</v>
      </c>
      <c r="B46" s="83" t="s">
        <v>165</v>
      </c>
      <c r="C46" s="47">
        <f t="shared" si="9"/>
        <v>78</v>
      </c>
      <c r="D46" s="47">
        <v>0</v>
      </c>
      <c r="E46" s="47">
        <v>78</v>
      </c>
      <c r="F46" s="73"/>
      <c r="G46" s="73"/>
      <c r="H46" s="73"/>
    </row>
    <row r="47" spans="1:8" ht="47.25" customHeight="1">
      <c r="A47" s="83" t="s">
        <v>166</v>
      </c>
      <c r="B47" s="83" t="s">
        <v>167</v>
      </c>
      <c r="C47" s="47">
        <f t="shared" si="9"/>
        <v>12.5</v>
      </c>
      <c r="D47" s="47">
        <f t="shared" si="10"/>
        <v>0</v>
      </c>
      <c r="E47" s="47">
        <f t="shared" si="11"/>
        <v>12.5</v>
      </c>
      <c r="F47" s="73"/>
      <c r="G47" s="73"/>
      <c r="H47" s="73"/>
    </row>
    <row r="48" spans="1:8" ht="47.25" customHeight="1">
      <c r="A48" s="83" t="s">
        <v>168</v>
      </c>
      <c r="B48" s="83" t="s">
        <v>169</v>
      </c>
      <c r="C48" s="47">
        <f t="shared" si="9"/>
        <v>12.5</v>
      </c>
      <c r="D48" s="47">
        <v>0</v>
      </c>
      <c r="E48" s="47">
        <v>12.5</v>
      </c>
      <c r="F48" s="73"/>
      <c r="G48" s="73"/>
      <c r="H48" s="73"/>
    </row>
    <row r="49" spans="1:8" ht="47.25" customHeight="1">
      <c r="A49" s="83" t="s">
        <v>170</v>
      </c>
      <c r="B49" s="83" t="s">
        <v>171</v>
      </c>
      <c r="C49" s="47">
        <f t="shared" si="9"/>
        <v>11.76</v>
      </c>
      <c r="D49" s="47">
        <f>D50+D51</f>
        <v>0</v>
      </c>
      <c r="E49" s="47">
        <f>E50+E51</f>
        <v>11.76</v>
      </c>
      <c r="F49" s="73"/>
      <c r="G49" s="73"/>
      <c r="H49" s="73"/>
    </row>
    <row r="50" spans="1:8" ht="47.25" customHeight="1">
      <c r="A50" s="83" t="s">
        <v>172</v>
      </c>
      <c r="B50" s="83" t="s">
        <v>173</v>
      </c>
      <c r="C50" s="47">
        <f t="shared" si="9"/>
        <v>0.24</v>
      </c>
      <c r="D50" s="47">
        <v>0</v>
      </c>
      <c r="E50" s="47">
        <v>0.24</v>
      </c>
      <c r="F50" s="73"/>
      <c r="G50" s="73"/>
      <c r="H50" s="73"/>
    </row>
    <row r="51" spans="1:8" ht="47.25" customHeight="1">
      <c r="A51" s="83" t="s">
        <v>174</v>
      </c>
      <c r="B51" s="83" t="s">
        <v>175</v>
      </c>
      <c r="C51" s="47">
        <f t="shared" si="9"/>
        <v>11.52</v>
      </c>
      <c r="D51" s="47">
        <v>0</v>
      </c>
      <c r="E51" s="47">
        <v>11.52</v>
      </c>
      <c r="F51" s="73"/>
      <c r="G51" s="73"/>
      <c r="H51" s="73"/>
    </row>
    <row r="52" spans="1:8" ht="47.25" customHeight="1">
      <c r="A52" s="83" t="s">
        <v>176</v>
      </c>
      <c r="B52" s="83" t="s">
        <v>177</v>
      </c>
      <c r="C52" s="47">
        <f t="shared" si="9"/>
        <v>38.76</v>
      </c>
      <c r="D52" s="47">
        <f>D53</f>
        <v>0</v>
      </c>
      <c r="E52" s="47">
        <f>E53</f>
        <v>38.76</v>
      </c>
      <c r="F52" s="73"/>
      <c r="G52" s="73"/>
      <c r="H52" s="73"/>
    </row>
    <row r="53" spans="1:8" ht="47.25" customHeight="1">
      <c r="A53" s="83" t="s">
        <v>178</v>
      </c>
      <c r="B53" s="83" t="s">
        <v>179</v>
      </c>
      <c r="C53" s="47">
        <f t="shared" si="9"/>
        <v>38.76</v>
      </c>
      <c r="D53" s="47">
        <v>0</v>
      </c>
      <c r="E53" s="47">
        <v>38.76</v>
      </c>
      <c r="F53" s="73"/>
      <c r="G53" s="73"/>
      <c r="H53" s="73"/>
    </row>
    <row r="54" spans="1:8" ht="47.25" customHeight="1">
      <c r="A54" s="83" t="s">
        <v>180</v>
      </c>
      <c r="B54" s="83" t="s">
        <v>181</v>
      </c>
      <c r="C54" s="47">
        <f t="shared" si="9"/>
        <v>402.38829999999996</v>
      </c>
      <c r="D54" s="47">
        <f>D55+D57+D60+D62</f>
        <v>141.7103</v>
      </c>
      <c r="E54" s="47">
        <f>E55+E57+E60+E62</f>
        <v>260.678</v>
      </c>
      <c r="F54" s="73"/>
      <c r="G54" s="73"/>
      <c r="H54" s="73"/>
    </row>
    <row r="55" spans="1:8" ht="47.25" customHeight="1">
      <c r="A55" s="83" t="s">
        <v>182</v>
      </c>
      <c r="B55" s="83" t="s">
        <v>183</v>
      </c>
      <c r="C55" s="47">
        <f t="shared" si="9"/>
        <v>20</v>
      </c>
      <c r="D55" s="47">
        <f>D56</f>
        <v>0</v>
      </c>
      <c r="E55" s="47">
        <f>E56</f>
        <v>20</v>
      </c>
      <c r="F55" s="73"/>
      <c r="G55" s="73"/>
      <c r="H55" s="73"/>
    </row>
    <row r="56" spans="1:8" ht="47.25" customHeight="1">
      <c r="A56" s="83" t="s">
        <v>184</v>
      </c>
      <c r="B56" s="83" t="s">
        <v>185</v>
      </c>
      <c r="C56" s="47">
        <f t="shared" si="9"/>
        <v>20</v>
      </c>
      <c r="D56" s="47">
        <v>0</v>
      </c>
      <c r="E56" s="47">
        <v>20</v>
      </c>
      <c r="F56" s="73"/>
      <c r="G56" s="73"/>
      <c r="H56" s="73"/>
    </row>
    <row r="57" spans="1:8" ht="47.25" customHeight="1">
      <c r="A57" s="83" t="s">
        <v>186</v>
      </c>
      <c r="B57" s="83" t="s">
        <v>187</v>
      </c>
      <c r="C57" s="47">
        <f t="shared" si="9"/>
        <v>70</v>
      </c>
      <c r="D57" s="47">
        <f>D58+D59</f>
        <v>0</v>
      </c>
      <c r="E57" s="47">
        <f>E58+E59</f>
        <v>70</v>
      </c>
      <c r="F57" s="73"/>
      <c r="G57" s="73"/>
      <c r="H57" s="73"/>
    </row>
    <row r="58" spans="1:8" ht="47.25" customHeight="1">
      <c r="A58" s="83" t="s">
        <v>188</v>
      </c>
      <c r="B58" s="83" t="s">
        <v>189</v>
      </c>
      <c r="C58" s="47">
        <f t="shared" si="9"/>
        <v>50</v>
      </c>
      <c r="D58" s="47">
        <v>0</v>
      </c>
      <c r="E58" s="47">
        <v>50</v>
      </c>
      <c r="F58" s="73"/>
      <c r="G58" s="73"/>
      <c r="H58" s="73"/>
    </row>
    <row r="59" spans="1:8" ht="47.25" customHeight="1">
      <c r="A59" s="83" t="s">
        <v>190</v>
      </c>
      <c r="B59" s="83" t="s">
        <v>191</v>
      </c>
      <c r="C59" s="47">
        <f t="shared" si="9"/>
        <v>20</v>
      </c>
      <c r="D59" s="47">
        <v>0</v>
      </c>
      <c r="E59" s="47">
        <v>20</v>
      </c>
      <c r="F59" s="73"/>
      <c r="G59" s="73"/>
      <c r="H59" s="73"/>
    </row>
    <row r="60" spans="1:8" ht="47.25" customHeight="1">
      <c r="A60" s="83" t="s">
        <v>192</v>
      </c>
      <c r="B60" s="83" t="s">
        <v>193</v>
      </c>
      <c r="C60" s="47">
        <f t="shared" si="9"/>
        <v>135.678</v>
      </c>
      <c r="D60" s="47">
        <f>D61</f>
        <v>0</v>
      </c>
      <c r="E60" s="47">
        <f>E61</f>
        <v>135.678</v>
      </c>
      <c r="F60" s="73"/>
      <c r="G60" s="73"/>
      <c r="H60" s="73"/>
    </row>
    <row r="61" spans="1:8" ht="47.25" customHeight="1">
      <c r="A61" s="83" t="s">
        <v>194</v>
      </c>
      <c r="B61" s="83" t="s">
        <v>195</v>
      </c>
      <c r="C61" s="47">
        <f t="shared" si="9"/>
        <v>135.678</v>
      </c>
      <c r="D61" s="47">
        <v>0</v>
      </c>
      <c r="E61" s="47">
        <v>135.678</v>
      </c>
      <c r="F61" s="73"/>
      <c r="G61" s="73"/>
      <c r="H61" s="73"/>
    </row>
    <row r="62" spans="1:8" ht="47.25" customHeight="1">
      <c r="A62" s="83" t="s">
        <v>196</v>
      </c>
      <c r="B62" s="83" t="s">
        <v>197</v>
      </c>
      <c r="C62" s="47">
        <f t="shared" si="9"/>
        <v>176.7103</v>
      </c>
      <c r="D62" s="47">
        <f>D63+D64+D65+D66</f>
        <v>141.7103</v>
      </c>
      <c r="E62" s="47">
        <f>E63+E64+E65+E66</f>
        <v>35</v>
      </c>
      <c r="F62" s="73"/>
      <c r="G62" s="73"/>
      <c r="H62" s="73"/>
    </row>
    <row r="63" spans="1:8" ht="47.25" customHeight="1">
      <c r="A63" s="83" t="s">
        <v>198</v>
      </c>
      <c r="B63" s="83" t="s">
        <v>199</v>
      </c>
      <c r="C63" s="47">
        <f t="shared" si="9"/>
        <v>76.4256</v>
      </c>
      <c r="D63" s="47">
        <v>76.4256</v>
      </c>
      <c r="E63" s="47">
        <v>0</v>
      </c>
      <c r="F63" s="73"/>
      <c r="G63" s="73"/>
      <c r="H63" s="73"/>
    </row>
    <row r="64" spans="1:8" ht="47.25" customHeight="1">
      <c r="A64" s="83" t="s">
        <v>200</v>
      </c>
      <c r="B64" s="83" t="s">
        <v>201</v>
      </c>
      <c r="C64" s="47">
        <f t="shared" si="9"/>
        <v>36.1702</v>
      </c>
      <c r="D64" s="47">
        <v>36.1702</v>
      </c>
      <c r="E64" s="47">
        <v>0</v>
      </c>
      <c r="F64" s="73"/>
      <c r="G64" s="73"/>
      <c r="H64" s="73"/>
    </row>
    <row r="65" spans="1:8" ht="47.25" customHeight="1">
      <c r="A65" s="83" t="s">
        <v>202</v>
      </c>
      <c r="B65" s="83" t="s">
        <v>203</v>
      </c>
      <c r="C65" s="47">
        <f t="shared" si="9"/>
        <v>29.1145</v>
      </c>
      <c r="D65" s="47">
        <v>29.1145</v>
      </c>
      <c r="E65" s="47">
        <v>0</v>
      </c>
      <c r="F65" s="73"/>
      <c r="G65" s="73"/>
      <c r="H65" s="73"/>
    </row>
    <row r="66" spans="1:8" ht="47.25" customHeight="1">
      <c r="A66" s="83" t="s">
        <v>204</v>
      </c>
      <c r="B66" s="83" t="s">
        <v>205</v>
      </c>
      <c r="C66" s="47">
        <f t="shared" si="9"/>
        <v>35</v>
      </c>
      <c r="D66" s="47">
        <v>0</v>
      </c>
      <c r="E66" s="47">
        <v>35</v>
      </c>
      <c r="F66" s="73"/>
      <c r="G66" s="73"/>
      <c r="H66" s="73"/>
    </row>
    <row r="67" spans="1:8" ht="47.25" customHeight="1">
      <c r="A67" s="83" t="s">
        <v>206</v>
      </c>
      <c r="B67" s="83" t="s">
        <v>207</v>
      </c>
      <c r="C67" s="47">
        <f t="shared" si="9"/>
        <v>244.3</v>
      </c>
      <c r="D67" s="47">
        <f>D68+D70</f>
        <v>0</v>
      </c>
      <c r="E67" s="47">
        <f>E68+E70</f>
        <v>244.3</v>
      </c>
      <c r="F67" s="73"/>
      <c r="G67" s="73"/>
      <c r="H67" s="73"/>
    </row>
    <row r="68" spans="1:8" ht="47.25" customHeight="1">
      <c r="A68" s="83" t="s">
        <v>208</v>
      </c>
      <c r="B68" s="83" t="s">
        <v>209</v>
      </c>
      <c r="C68" s="47">
        <f t="shared" si="9"/>
        <v>17</v>
      </c>
      <c r="D68" s="47">
        <f>D69</f>
        <v>0</v>
      </c>
      <c r="E68" s="47">
        <f>E69</f>
        <v>17</v>
      </c>
      <c r="F68" s="73"/>
      <c r="G68" s="73"/>
      <c r="H68" s="73"/>
    </row>
    <row r="69" spans="1:8" ht="47.25" customHeight="1">
      <c r="A69" s="83" t="s">
        <v>210</v>
      </c>
      <c r="B69" s="83" t="s">
        <v>211</v>
      </c>
      <c r="C69" s="47">
        <f t="shared" si="9"/>
        <v>17</v>
      </c>
      <c r="D69" s="47">
        <v>0</v>
      </c>
      <c r="E69" s="47">
        <v>17</v>
      </c>
      <c r="F69" s="73"/>
      <c r="G69" s="73"/>
      <c r="H69" s="73"/>
    </row>
    <row r="70" spans="1:8" ht="47.25" customHeight="1">
      <c r="A70" s="83" t="s">
        <v>212</v>
      </c>
      <c r="B70" s="83" t="s">
        <v>213</v>
      </c>
      <c r="C70" s="47">
        <f t="shared" si="9"/>
        <v>227.3</v>
      </c>
      <c r="D70" s="47">
        <f>D71</f>
        <v>0</v>
      </c>
      <c r="E70" s="47">
        <f>E71</f>
        <v>227.3</v>
      </c>
      <c r="F70" s="73"/>
      <c r="G70" s="73"/>
      <c r="H70" s="73"/>
    </row>
    <row r="71" spans="1:8" ht="47.25" customHeight="1">
      <c r="A71" s="83" t="s">
        <v>214</v>
      </c>
      <c r="B71" s="83" t="s">
        <v>215</v>
      </c>
      <c r="C71" s="47">
        <f t="shared" si="9"/>
        <v>227.3</v>
      </c>
      <c r="D71" s="47">
        <v>0</v>
      </c>
      <c r="E71" s="47">
        <v>227.3</v>
      </c>
      <c r="F71" s="73"/>
      <c r="G71" s="73"/>
      <c r="H71" s="73"/>
    </row>
    <row r="72" spans="1:8" ht="47.25" customHeight="1">
      <c r="A72" s="83" t="s">
        <v>216</v>
      </c>
      <c r="B72" s="83" t="s">
        <v>217</v>
      </c>
      <c r="C72" s="47">
        <f aca="true" t="shared" si="12" ref="C72:C110">D72+E72</f>
        <v>257612.2002</v>
      </c>
      <c r="D72" s="47">
        <f>D73+D76+D78+D80+D82+D85</f>
        <v>495.2002</v>
      </c>
      <c r="E72" s="47">
        <f>E73+E76+E78+E80+E82+E85</f>
        <v>257117</v>
      </c>
      <c r="F72" s="73"/>
      <c r="G72" s="73"/>
      <c r="H72" s="73"/>
    </row>
    <row r="73" spans="1:8" ht="47.25" customHeight="1">
      <c r="A73" s="83" t="s">
        <v>218</v>
      </c>
      <c r="B73" s="83" t="s">
        <v>219</v>
      </c>
      <c r="C73" s="47">
        <f t="shared" si="12"/>
        <v>501.2002</v>
      </c>
      <c r="D73" s="47">
        <f>D74+D75</f>
        <v>495.2002</v>
      </c>
      <c r="E73" s="47">
        <f>E74+E75</f>
        <v>6</v>
      </c>
      <c r="F73" s="73"/>
      <c r="G73" s="73"/>
      <c r="H73" s="73"/>
    </row>
    <row r="74" spans="1:8" ht="47.25" customHeight="1">
      <c r="A74" s="83" t="s">
        <v>220</v>
      </c>
      <c r="B74" s="83" t="s">
        <v>221</v>
      </c>
      <c r="C74" s="47">
        <f t="shared" si="12"/>
        <v>495.2002</v>
      </c>
      <c r="D74" s="47">
        <v>495.2002</v>
      </c>
      <c r="E74" s="47">
        <v>0</v>
      </c>
      <c r="F74" s="73"/>
      <c r="G74" s="73"/>
      <c r="H74" s="73"/>
    </row>
    <row r="75" spans="1:8" ht="47.25" customHeight="1">
      <c r="A75" s="83" t="s">
        <v>222</v>
      </c>
      <c r="B75" s="83" t="s">
        <v>223</v>
      </c>
      <c r="C75" s="47">
        <f t="shared" si="12"/>
        <v>6</v>
      </c>
      <c r="D75" s="47">
        <v>0</v>
      </c>
      <c r="E75" s="47">
        <v>6</v>
      </c>
      <c r="F75" s="73"/>
      <c r="G75" s="73"/>
      <c r="H75" s="73"/>
    </row>
    <row r="76" spans="1:8" ht="47.25" customHeight="1">
      <c r="A76" s="83" t="s">
        <v>224</v>
      </c>
      <c r="B76" s="83" t="s">
        <v>225</v>
      </c>
      <c r="C76" s="47">
        <f t="shared" si="12"/>
        <v>60</v>
      </c>
      <c r="D76" s="47">
        <f aca="true" t="shared" si="13" ref="D76:D80">D77</f>
        <v>0</v>
      </c>
      <c r="E76" s="47">
        <f aca="true" t="shared" si="14" ref="E76:E80">E77</f>
        <v>60</v>
      </c>
      <c r="F76" s="73"/>
      <c r="G76" s="73"/>
      <c r="H76" s="73"/>
    </row>
    <row r="77" spans="1:8" ht="47.25" customHeight="1">
      <c r="A77" s="83" t="s">
        <v>226</v>
      </c>
      <c r="B77" s="83" t="s">
        <v>227</v>
      </c>
      <c r="C77" s="47">
        <f t="shared" si="12"/>
        <v>60</v>
      </c>
      <c r="D77" s="47">
        <v>0</v>
      </c>
      <c r="E77" s="47">
        <v>60</v>
      </c>
      <c r="F77" s="73"/>
      <c r="G77" s="73"/>
      <c r="H77" s="73"/>
    </row>
    <row r="78" spans="1:8" ht="47.25" customHeight="1">
      <c r="A78" s="83" t="s">
        <v>228</v>
      </c>
      <c r="B78" s="83" t="s">
        <v>229</v>
      </c>
      <c r="C78" s="47">
        <f t="shared" si="12"/>
        <v>134.45</v>
      </c>
      <c r="D78" s="47">
        <f t="shared" si="13"/>
        <v>0</v>
      </c>
      <c r="E78" s="47">
        <f t="shared" si="14"/>
        <v>134.45</v>
      </c>
      <c r="F78" s="73"/>
      <c r="G78" s="73"/>
      <c r="H78" s="73"/>
    </row>
    <row r="79" spans="1:8" ht="47.25" customHeight="1">
      <c r="A79" s="83" t="s">
        <v>230</v>
      </c>
      <c r="B79" s="83" t="s">
        <v>231</v>
      </c>
      <c r="C79" s="47">
        <f t="shared" si="12"/>
        <v>134.45</v>
      </c>
      <c r="D79" s="47">
        <v>0</v>
      </c>
      <c r="E79" s="47">
        <v>134.45</v>
      </c>
      <c r="F79" s="73"/>
      <c r="G79" s="73"/>
      <c r="H79" s="73"/>
    </row>
    <row r="80" spans="1:8" ht="47.25" customHeight="1">
      <c r="A80" s="83" t="s">
        <v>232</v>
      </c>
      <c r="B80" s="83" t="s">
        <v>233</v>
      </c>
      <c r="C80" s="47">
        <f t="shared" si="12"/>
        <v>1116.55</v>
      </c>
      <c r="D80" s="47">
        <f t="shared" si="13"/>
        <v>0</v>
      </c>
      <c r="E80" s="47">
        <f t="shared" si="14"/>
        <v>1116.55</v>
      </c>
      <c r="F80" s="73"/>
      <c r="G80" s="73"/>
      <c r="H80" s="73"/>
    </row>
    <row r="81" spans="1:8" ht="47.25" customHeight="1">
      <c r="A81" s="83" t="s">
        <v>234</v>
      </c>
      <c r="B81" s="83" t="s">
        <v>235</v>
      </c>
      <c r="C81" s="47">
        <f t="shared" si="12"/>
        <v>1116.55</v>
      </c>
      <c r="D81" s="47">
        <v>0</v>
      </c>
      <c r="E81" s="47">
        <v>1116.55</v>
      </c>
      <c r="F81" s="73"/>
      <c r="G81" s="73"/>
      <c r="H81" s="73"/>
    </row>
    <row r="82" spans="1:8" ht="47.25" customHeight="1">
      <c r="A82" s="83" t="s">
        <v>236</v>
      </c>
      <c r="B82" s="83" t="s">
        <v>237</v>
      </c>
      <c r="C82" s="47">
        <f t="shared" si="12"/>
        <v>242110</v>
      </c>
      <c r="D82" s="47">
        <f>D83+D84</f>
        <v>0</v>
      </c>
      <c r="E82" s="47">
        <f>E83+E84</f>
        <v>242110</v>
      </c>
      <c r="F82" s="73"/>
      <c r="G82" s="73"/>
      <c r="H82" s="73"/>
    </row>
    <row r="83" spans="1:8" ht="47.25" customHeight="1">
      <c r="A83" s="83" t="s">
        <v>238</v>
      </c>
      <c r="B83" s="83" t="s">
        <v>239</v>
      </c>
      <c r="C83" s="47">
        <f t="shared" si="12"/>
        <v>216962</v>
      </c>
      <c r="D83" s="47">
        <v>0</v>
      </c>
      <c r="E83" s="47">
        <v>216962</v>
      </c>
      <c r="F83" s="73"/>
      <c r="G83" s="73"/>
      <c r="H83" s="73"/>
    </row>
    <row r="84" spans="1:8" ht="47.25" customHeight="1">
      <c r="A84" s="83" t="s">
        <v>240</v>
      </c>
      <c r="B84" s="83" t="s">
        <v>241</v>
      </c>
      <c r="C84" s="47">
        <f t="shared" si="12"/>
        <v>25148</v>
      </c>
      <c r="D84" s="47">
        <v>0</v>
      </c>
      <c r="E84" s="47">
        <v>25148</v>
      </c>
      <c r="F84" s="73"/>
      <c r="G84" s="73"/>
      <c r="H84" s="73"/>
    </row>
    <row r="85" spans="1:8" ht="47.25" customHeight="1">
      <c r="A85" s="83" t="s">
        <v>242</v>
      </c>
      <c r="B85" s="83" t="s">
        <v>243</v>
      </c>
      <c r="C85" s="47">
        <f t="shared" si="12"/>
        <v>13690</v>
      </c>
      <c r="D85" s="47">
        <v>0</v>
      </c>
      <c r="E85" s="47">
        <v>13690</v>
      </c>
      <c r="F85" s="73"/>
      <c r="G85" s="73"/>
      <c r="H85" s="73"/>
    </row>
    <row r="86" spans="1:8" ht="47.25" customHeight="1">
      <c r="A86" s="83" t="s">
        <v>244</v>
      </c>
      <c r="B86" s="83" t="s">
        <v>245</v>
      </c>
      <c r="C86" s="47">
        <f t="shared" si="12"/>
        <v>2293.0634</v>
      </c>
      <c r="D86" s="47">
        <f>D87+D92+D95</f>
        <v>359.0634</v>
      </c>
      <c r="E86" s="47">
        <f>E87+E92+E95</f>
        <v>1934</v>
      </c>
      <c r="F86" s="73"/>
      <c r="G86" s="73"/>
      <c r="H86" s="73"/>
    </row>
    <row r="87" spans="1:8" ht="47.25" customHeight="1">
      <c r="A87" s="83" t="s">
        <v>246</v>
      </c>
      <c r="B87" s="83" t="s">
        <v>247</v>
      </c>
      <c r="C87" s="47">
        <f t="shared" si="12"/>
        <v>909.0634</v>
      </c>
      <c r="D87" s="47">
        <f>D88+D89+D90+D91</f>
        <v>359.0634</v>
      </c>
      <c r="E87" s="47">
        <f>E88+E89+E90+E91</f>
        <v>550</v>
      </c>
      <c r="F87" s="73"/>
      <c r="G87" s="73"/>
      <c r="H87" s="73"/>
    </row>
    <row r="88" spans="1:8" ht="47.25" customHeight="1">
      <c r="A88" s="83" t="s">
        <v>248</v>
      </c>
      <c r="B88" s="83" t="s">
        <v>101</v>
      </c>
      <c r="C88" s="47">
        <f t="shared" si="12"/>
        <v>359.0634</v>
      </c>
      <c r="D88" s="47">
        <v>359.0634</v>
      </c>
      <c r="E88" s="47">
        <v>0</v>
      </c>
      <c r="F88" s="73"/>
      <c r="G88" s="73"/>
      <c r="H88" s="73"/>
    </row>
    <row r="89" spans="1:8" ht="47.25" customHeight="1">
      <c r="A89" s="83" t="s">
        <v>249</v>
      </c>
      <c r="B89" s="83" t="s">
        <v>250</v>
      </c>
      <c r="C89" s="47">
        <f t="shared" si="12"/>
        <v>10</v>
      </c>
      <c r="D89" s="47">
        <v>0</v>
      </c>
      <c r="E89" s="47">
        <v>10</v>
      </c>
      <c r="F89" s="73"/>
      <c r="G89" s="73"/>
      <c r="H89" s="73"/>
    </row>
    <row r="90" spans="1:8" ht="47.25" customHeight="1">
      <c r="A90" s="83" t="s">
        <v>251</v>
      </c>
      <c r="B90" s="83" t="s">
        <v>252</v>
      </c>
      <c r="C90" s="47">
        <f t="shared" si="12"/>
        <v>500</v>
      </c>
      <c r="D90" s="47">
        <v>0</v>
      </c>
      <c r="E90" s="47">
        <v>500</v>
      </c>
      <c r="F90" s="73"/>
      <c r="G90" s="73"/>
      <c r="H90" s="73"/>
    </row>
    <row r="91" spans="1:8" ht="47.25" customHeight="1">
      <c r="A91" s="83" t="s">
        <v>253</v>
      </c>
      <c r="B91" s="83" t="s">
        <v>254</v>
      </c>
      <c r="C91" s="47">
        <f t="shared" si="12"/>
        <v>40</v>
      </c>
      <c r="D91" s="47">
        <v>0</v>
      </c>
      <c r="E91" s="47">
        <v>40</v>
      </c>
      <c r="F91" s="73"/>
      <c r="G91" s="73"/>
      <c r="H91" s="73"/>
    </row>
    <row r="92" spans="1:8" ht="47.25" customHeight="1">
      <c r="A92" s="83" t="s">
        <v>255</v>
      </c>
      <c r="B92" s="83" t="s">
        <v>256</v>
      </c>
      <c r="C92" s="47">
        <f t="shared" si="12"/>
        <v>124</v>
      </c>
      <c r="D92" s="47">
        <f>D93+D94</f>
        <v>0</v>
      </c>
      <c r="E92" s="47">
        <f>E93+E94</f>
        <v>124</v>
      </c>
      <c r="F92" s="73"/>
      <c r="G92" s="73"/>
      <c r="H92" s="73"/>
    </row>
    <row r="93" spans="1:8" ht="47.25" customHeight="1">
      <c r="A93" s="83" t="s">
        <v>257</v>
      </c>
      <c r="B93" s="83" t="s">
        <v>258</v>
      </c>
      <c r="C93" s="47">
        <f t="shared" si="12"/>
        <v>120</v>
      </c>
      <c r="D93" s="47">
        <v>0</v>
      </c>
      <c r="E93" s="47">
        <v>120</v>
      </c>
      <c r="F93" s="73"/>
      <c r="G93" s="73"/>
      <c r="H93" s="73"/>
    </row>
    <row r="94" spans="1:8" ht="47.25" customHeight="1">
      <c r="A94" s="83" t="s">
        <v>259</v>
      </c>
      <c r="B94" s="83" t="s">
        <v>260</v>
      </c>
      <c r="C94" s="47">
        <f t="shared" si="12"/>
        <v>4</v>
      </c>
      <c r="D94" s="47">
        <v>0</v>
      </c>
      <c r="E94" s="47">
        <v>4</v>
      </c>
      <c r="F94" s="73"/>
      <c r="G94" s="73"/>
      <c r="H94" s="73"/>
    </row>
    <row r="95" spans="1:8" ht="47.25" customHeight="1">
      <c r="A95" s="83" t="s">
        <v>261</v>
      </c>
      <c r="B95" s="83" t="s">
        <v>262</v>
      </c>
      <c r="C95" s="47">
        <f t="shared" si="12"/>
        <v>1260</v>
      </c>
      <c r="D95" s="47">
        <f aca="true" t="shared" si="15" ref="D95:D98">D96</f>
        <v>0</v>
      </c>
      <c r="E95" s="47">
        <f aca="true" t="shared" si="16" ref="E95:E98">E96</f>
        <v>1260</v>
      </c>
      <c r="F95" s="73"/>
      <c r="G95" s="73"/>
      <c r="H95" s="73"/>
    </row>
    <row r="96" spans="1:8" ht="47.25" customHeight="1">
      <c r="A96" s="83" t="s">
        <v>263</v>
      </c>
      <c r="B96" s="83" t="s">
        <v>264</v>
      </c>
      <c r="C96" s="47">
        <f t="shared" si="12"/>
        <v>1260</v>
      </c>
      <c r="D96" s="47">
        <v>0</v>
      </c>
      <c r="E96" s="47">
        <v>1260</v>
      </c>
      <c r="F96" s="73"/>
      <c r="G96" s="73"/>
      <c r="H96" s="73"/>
    </row>
    <row r="97" spans="1:8" ht="47.25" customHeight="1">
      <c r="A97" s="83" t="s">
        <v>265</v>
      </c>
      <c r="B97" s="83" t="s">
        <v>266</v>
      </c>
      <c r="C97" s="47">
        <f t="shared" si="12"/>
        <v>43</v>
      </c>
      <c r="D97" s="47">
        <f t="shared" si="15"/>
        <v>0</v>
      </c>
      <c r="E97" s="47">
        <f t="shared" si="16"/>
        <v>43</v>
      </c>
      <c r="F97" s="73"/>
      <c r="G97" s="73"/>
      <c r="H97" s="73"/>
    </row>
    <row r="98" spans="1:8" ht="47.25" customHeight="1">
      <c r="A98" s="83" t="s">
        <v>267</v>
      </c>
      <c r="B98" s="83" t="s">
        <v>268</v>
      </c>
      <c r="C98" s="47">
        <f t="shared" si="12"/>
        <v>43</v>
      </c>
      <c r="D98" s="47">
        <f t="shared" si="15"/>
        <v>0</v>
      </c>
      <c r="E98" s="47">
        <f t="shared" si="16"/>
        <v>43</v>
      </c>
      <c r="F98" s="73"/>
      <c r="G98" s="73"/>
      <c r="H98" s="73"/>
    </row>
    <row r="99" spans="1:8" ht="47.25" customHeight="1">
      <c r="A99" s="83" t="s">
        <v>269</v>
      </c>
      <c r="B99" s="83" t="s">
        <v>270</v>
      </c>
      <c r="C99" s="47">
        <f t="shared" si="12"/>
        <v>43</v>
      </c>
      <c r="D99" s="47">
        <v>0</v>
      </c>
      <c r="E99" s="47">
        <v>43</v>
      </c>
      <c r="F99" s="73"/>
      <c r="G99" s="73"/>
      <c r="H99" s="73"/>
    </row>
    <row r="100" spans="1:8" ht="47.25" customHeight="1">
      <c r="A100" s="83" t="s">
        <v>271</v>
      </c>
      <c r="B100" s="83" t="s">
        <v>272</v>
      </c>
      <c r="C100" s="47">
        <f t="shared" si="12"/>
        <v>100</v>
      </c>
      <c r="D100" s="47">
        <f aca="true" t="shared" si="17" ref="D100:D104">D101</f>
        <v>0</v>
      </c>
      <c r="E100" s="47">
        <f aca="true" t="shared" si="18" ref="E100:E104">E101</f>
        <v>100</v>
      </c>
      <c r="F100" s="73"/>
      <c r="G100" s="73"/>
      <c r="H100" s="73"/>
    </row>
    <row r="101" spans="1:8" ht="47.25" customHeight="1">
      <c r="A101" s="83" t="s">
        <v>273</v>
      </c>
      <c r="B101" s="83" t="s">
        <v>274</v>
      </c>
      <c r="C101" s="47">
        <f t="shared" si="12"/>
        <v>100</v>
      </c>
      <c r="D101" s="47">
        <f t="shared" si="17"/>
        <v>0</v>
      </c>
      <c r="E101" s="47">
        <f t="shared" si="18"/>
        <v>100</v>
      </c>
      <c r="F101" s="73"/>
      <c r="G101" s="73"/>
      <c r="H101" s="73"/>
    </row>
    <row r="102" spans="1:8" ht="47.25" customHeight="1">
      <c r="A102" s="83" t="s">
        <v>275</v>
      </c>
      <c r="B102" s="83" t="s">
        <v>276</v>
      </c>
      <c r="C102" s="47">
        <f t="shared" si="12"/>
        <v>100</v>
      </c>
      <c r="D102" s="47">
        <v>0</v>
      </c>
      <c r="E102" s="47">
        <v>100</v>
      </c>
      <c r="F102" s="73"/>
      <c r="G102" s="73"/>
      <c r="H102" s="73"/>
    </row>
    <row r="103" spans="1:8" ht="47.25" customHeight="1">
      <c r="A103" s="83" t="s">
        <v>277</v>
      </c>
      <c r="B103" s="83" t="s">
        <v>278</v>
      </c>
      <c r="C103" s="47">
        <f t="shared" si="12"/>
        <v>5</v>
      </c>
      <c r="D103" s="47">
        <f t="shared" si="17"/>
        <v>0</v>
      </c>
      <c r="E103" s="47">
        <f t="shared" si="18"/>
        <v>5</v>
      </c>
      <c r="F103" s="73"/>
      <c r="G103" s="73"/>
      <c r="H103" s="73"/>
    </row>
    <row r="104" spans="1:8" ht="47.25" customHeight="1">
      <c r="A104" s="83" t="s">
        <v>279</v>
      </c>
      <c r="B104" s="83" t="s">
        <v>280</v>
      </c>
      <c r="C104" s="47">
        <f t="shared" si="12"/>
        <v>5</v>
      </c>
      <c r="D104" s="47">
        <f t="shared" si="17"/>
        <v>0</v>
      </c>
      <c r="E104" s="47">
        <f t="shared" si="18"/>
        <v>5</v>
      </c>
      <c r="F104" s="73"/>
      <c r="G104" s="73"/>
      <c r="H104" s="73"/>
    </row>
    <row r="105" spans="1:8" ht="47.25" customHeight="1">
      <c r="A105" s="83" t="s">
        <v>281</v>
      </c>
      <c r="B105" s="83" t="s">
        <v>282</v>
      </c>
      <c r="C105" s="47">
        <f t="shared" si="12"/>
        <v>5</v>
      </c>
      <c r="D105" s="47">
        <v>0</v>
      </c>
      <c r="E105" s="47">
        <v>5</v>
      </c>
      <c r="F105" s="73"/>
      <c r="G105" s="73"/>
      <c r="H105" s="73"/>
    </row>
    <row r="106" spans="1:8" ht="47.25" customHeight="1">
      <c r="A106" s="83" t="s">
        <v>283</v>
      </c>
      <c r="B106" s="83" t="s">
        <v>284</v>
      </c>
      <c r="C106" s="47">
        <f t="shared" si="12"/>
        <v>158</v>
      </c>
      <c r="D106" s="47">
        <f>D107</f>
        <v>0</v>
      </c>
      <c r="E106" s="47">
        <f>E107</f>
        <v>158</v>
      </c>
      <c r="F106" s="73"/>
      <c r="G106" s="73"/>
      <c r="H106" s="73"/>
    </row>
    <row r="107" spans="1:8" ht="47.25" customHeight="1">
      <c r="A107" s="83" t="s">
        <v>285</v>
      </c>
      <c r="B107" s="83" t="s">
        <v>286</v>
      </c>
      <c r="C107" s="47">
        <f t="shared" si="12"/>
        <v>158</v>
      </c>
      <c r="D107" s="47">
        <f>D108+D109</f>
        <v>0</v>
      </c>
      <c r="E107" s="47">
        <f>E108+E109</f>
        <v>158</v>
      </c>
      <c r="F107" s="73"/>
      <c r="G107" s="73"/>
      <c r="H107" s="73"/>
    </row>
    <row r="108" spans="1:8" ht="47.25" customHeight="1">
      <c r="A108" s="83" t="s">
        <v>287</v>
      </c>
      <c r="B108" s="83" t="s">
        <v>288</v>
      </c>
      <c r="C108" s="47">
        <f t="shared" si="12"/>
        <v>80</v>
      </c>
      <c r="D108" s="47">
        <v>0</v>
      </c>
      <c r="E108" s="47">
        <v>80</v>
      </c>
      <c r="F108" s="73"/>
      <c r="G108" s="73"/>
      <c r="H108" s="73"/>
    </row>
    <row r="109" spans="1:8" ht="47.25" customHeight="1">
      <c r="A109" s="83" t="s">
        <v>289</v>
      </c>
      <c r="B109" s="83" t="s">
        <v>290</v>
      </c>
      <c r="C109" s="47">
        <f t="shared" si="12"/>
        <v>78</v>
      </c>
      <c r="D109" s="47">
        <v>0</v>
      </c>
      <c r="E109" s="47">
        <v>78</v>
      </c>
      <c r="F109" s="73"/>
      <c r="G109" s="73"/>
      <c r="H109" s="73"/>
    </row>
    <row r="110" spans="1:8" ht="47.25" customHeight="1">
      <c r="A110" s="146"/>
      <c r="B110" s="147" t="s">
        <v>291</v>
      </c>
      <c r="C110" s="47">
        <f t="shared" si="12"/>
        <v>263376.7152</v>
      </c>
      <c r="D110" s="47">
        <f>D7+D24+D29+D34+D37+D42+D54+D67+D72+D86+D97+D100+D103+D106</f>
        <v>2659.7778</v>
      </c>
      <c r="E110" s="47">
        <f>E7+E24+E29+E34+E37+E42+E54+E67+E72+E86+E97+E100+E103+E106</f>
        <v>260716.9374</v>
      </c>
      <c r="F110" s="73"/>
      <c r="G110" s="73"/>
      <c r="H110" s="73"/>
    </row>
    <row r="111" ht="27.75" customHeight="1">
      <c r="A111" s="109" t="s">
        <v>292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3888888888888" right="0.8263888888888888" top="1.1020833333333333" bottom="0.5902777777777778" header="0.5111111111111111" footer="0.511111111111111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B6" sqref="B6"/>
    </sheetView>
  </sheetViews>
  <sheetFormatPr defaultColWidth="6.66015625" defaultRowHeight="18" customHeight="1"/>
  <cols>
    <col min="1" max="1" width="50.66015625" style="95" customWidth="1"/>
    <col min="2" max="2" width="19.83203125" style="112" customWidth="1"/>
    <col min="3" max="3" width="50.66015625" style="95" customWidth="1"/>
    <col min="4" max="4" width="19.16015625" style="112" customWidth="1"/>
    <col min="5" max="157" width="9" style="95" customWidth="1"/>
    <col min="158" max="250" width="9.16015625" style="95" customWidth="1"/>
    <col min="251" max="16384" width="6.66015625" style="95" customWidth="1"/>
  </cols>
  <sheetData>
    <row r="1" ht="24" customHeight="1">
      <c r="A1" s="66" t="s">
        <v>293</v>
      </c>
    </row>
    <row r="2" spans="1:250" ht="42" customHeight="1">
      <c r="A2" s="67" t="s">
        <v>294</v>
      </c>
      <c r="B2" s="113"/>
      <c r="C2" s="67"/>
      <c r="D2" s="11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</row>
    <row r="3" spans="1:250" ht="24" customHeight="1">
      <c r="A3" s="63"/>
      <c r="B3" s="104"/>
      <c r="C3" s="63"/>
      <c r="D3" s="104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</row>
    <row r="4" spans="1:250" ht="36.75" customHeight="1">
      <c r="A4" s="68" t="s">
        <v>3</v>
      </c>
      <c r="B4" s="107"/>
      <c r="C4" s="68" t="s">
        <v>4</v>
      </c>
      <c r="D4" s="107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</row>
    <row r="5" spans="1:250" ht="36.75" customHeight="1">
      <c r="A5" s="68" t="s">
        <v>5</v>
      </c>
      <c r="B5" s="107" t="s">
        <v>6</v>
      </c>
      <c r="C5" s="68" t="s">
        <v>5</v>
      </c>
      <c r="D5" s="107" t="s">
        <v>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</row>
    <row r="6" spans="1:250" ht="30" customHeight="1">
      <c r="A6" s="77" t="s">
        <v>295</v>
      </c>
      <c r="B6" s="115">
        <f>SUM(B7+B8+B9)</f>
        <v>263376.7152</v>
      </c>
      <c r="C6" s="116" t="s">
        <v>8</v>
      </c>
      <c r="D6" s="115">
        <f>'一般公共预算支出情况表-5'!C6</f>
        <v>1995.4759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</row>
    <row r="7" spans="1:250" ht="30" customHeight="1">
      <c r="A7" s="77" t="s">
        <v>296</v>
      </c>
      <c r="B7" s="115">
        <f>'一般公共预算支出情况表-5'!C105</f>
        <v>7576.7152</v>
      </c>
      <c r="C7" s="116" t="s">
        <v>10</v>
      </c>
      <c r="D7" s="115">
        <f>'一般公共预算支出情况表-5'!C23</f>
        <v>268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</row>
    <row r="8" spans="1:250" ht="30" customHeight="1">
      <c r="A8" s="77" t="s">
        <v>297</v>
      </c>
      <c r="B8" s="115">
        <v>255800</v>
      </c>
      <c r="C8" s="116" t="s">
        <v>12</v>
      </c>
      <c r="D8" s="115">
        <f>'一般公共预算支出情况表-5'!C28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</row>
    <row r="9" spans="1:250" ht="30" customHeight="1">
      <c r="A9" s="77" t="s">
        <v>298</v>
      </c>
      <c r="B9" s="105"/>
      <c r="C9" s="116" t="s">
        <v>14</v>
      </c>
      <c r="D9" s="115">
        <f>'一般公共预算支出情况表-5'!C33</f>
        <v>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</row>
    <row r="10" spans="1:250" ht="30" customHeight="1">
      <c r="A10" s="77" t="s">
        <v>299</v>
      </c>
      <c r="B10" s="105">
        <f>SUM(B11+B12+B13)</f>
        <v>0</v>
      </c>
      <c r="C10" s="116" t="s">
        <v>16</v>
      </c>
      <c r="D10" s="115">
        <f>'一般公共预算支出情况表-5'!C36</f>
        <v>86.8674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</row>
    <row r="11" spans="1:250" ht="30" customHeight="1">
      <c r="A11" s="77" t="s">
        <v>296</v>
      </c>
      <c r="B11" s="105"/>
      <c r="C11" s="117" t="s">
        <v>18</v>
      </c>
      <c r="D11" s="115">
        <f>'一般公共预算支出情况表-5'!C41</f>
        <v>147.42000000000002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</row>
    <row r="12" spans="1:250" ht="30" customHeight="1">
      <c r="A12" s="77" t="s">
        <v>297</v>
      </c>
      <c r="B12" s="105"/>
      <c r="C12" s="116" t="s">
        <v>20</v>
      </c>
      <c r="D12" s="115">
        <f>'一般公共预算支出情况表-5'!C53</f>
        <v>402.38829999999996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</row>
    <row r="13" spans="1:250" ht="30" customHeight="1">
      <c r="A13" s="77" t="s">
        <v>298</v>
      </c>
      <c r="B13" s="118"/>
      <c r="C13" s="116" t="s">
        <v>22</v>
      </c>
      <c r="D13" s="115">
        <f>'一般公共预算支出情况表-5'!C66</f>
        <v>244.3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</row>
    <row r="14" spans="1:250" ht="30" customHeight="1">
      <c r="A14" s="119"/>
      <c r="B14" s="118"/>
      <c r="C14" s="116" t="s">
        <v>24</v>
      </c>
      <c r="D14" s="115">
        <f>'一般公共预算支出情况表-5'!C71+'政府性基金预算支出情况表-8'!C6</f>
        <v>257612.2002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</row>
    <row r="15" spans="1:250" ht="30" customHeight="1">
      <c r="A15" s="120"/>
      <c r="B15" s="118"/>
      <c r="C15" s="116" t="s">
        <v>25</v>
      </c>
      <c r="D15" s="115">
        <f>'一般公共预算支出情况表-5'!C81</f>
        <v>2293.0634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</row>
    <row r="16" spans="1:250" ht="30" customHeight="1">
      <c r="A16" s="77"/>
      <c r="B16" s="118"/>
      <c r="C16" s="116" t="s">
        <v>26</v>
      </c>
      <c r="D16" s="115">
        <f>'一般公共预算支出情况表-5'!C92</f>
        <v>43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</row>
    <row r="17" spans="1:250" ht="30" customHeight="1">
      <c r="A17" s="77"/>
      <c r="B17" s="118"/>
      <c r="C17" s="116" t="s">
        <v>27</v>
      </c>
      <c r="D17" s="11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</row>
    <row r="18" spans="1:250" ht="30" customHeight="1">
      <c r="A18" s="77"/>
      <c r="B18" s="105"/>
      <c r="C18" s="116" t="s">
        <v>28</v>
      </c>
      <c r="D18" s="115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</row>
    <row r="19" spans="1:250" ht="30" customHeight="1">
      <c r="A19" s="77"/>
      <c r="B19" s="105"/>
      <c r="C19" s="116" t="s">
        <v>29</v>
      </c>
      <c r="D19" s="11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</row>
    <row r="20" spans="1:250" ht="30" customHeight="1">
      <c r="A20" s="77"/>
      <c r="B20" s="105"/>
      <c r="C20" s="116" t="s">
        <v>30</v>
      </c>
      <c r="D20" s="115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</row>
    <row r="21" spans="1:250" ht="30" customHeight="1">
      <c r="A21" s="77"/>
      <c r="B21" s="105"/>
      <c r="C21" s="116" t="s">
        <v>31</v>
      </c>
      <c r="D21" s="115">
        <f>'一般公共预算支出情况表-5'!C95</f>
        <v>100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</row>
    <row r="22" spans="1:250" ht="30" customHeight="1">
      <c r="A22" s="77"/>
      <c r="B22" s="105"/>
      <c r="C22" s="121" t="s">
        <v>32</v>
      </c>
      <c r="D22" s="115">
        <f>'一般公共预算支出情况表-5'!C98</f>
        <v>5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</row>
    <row r="23" spans="1:250" ht="30" customHeight="1">
      <c r="A23" s="77"/>
      <c r="B23" s="105"/>
      <c r="C23" s="121" t="s">
        <v>33</v>
      </c>
      <c r="D23" s="115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</row>
    <row r="24" spans="1:250" ht="30.75" customHeight="1">
      <c r="A24" s="77"/>
      <c r="B24" s="105"/>
      <c r="C24" s="121" t="s">
        <v>34</v>
      </c>
      <c r="D24" s="115">
        <f>'一般公共预算支出情况表-5'!C101</f>
        <v>158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</row>
    <row r="25" spans="1:250" ht="30.75" customHeight="1">
      <c r="A25" s="77"/>
      <c r="B25" s="105"/>
      <c r="C25" s="121" t="s">
        <v>35</v>
      </c>
      <c r="D25" s="115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</row>
    <row r="26" spans="1:250" ht="30.75" customHeight="1">
      <c r="A26" s="77"/>
      <c r="B26" s="105"/>
      <c r="C26" s="121" t="s">
        <v>36</v>
      </c>
      <c r="D26" s="115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</row>
    <row r="27" spans="1:250" ht="30.75" customHeight="1">
      <c r="A27" s="77"/>
      <c r="B27" s="105"/>
      <c r="C27" s="121" t="s">
        <v>37</v>
      </c>
      <c r="D27" s="115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</row>
    <row r="28" spans="1:250" ht="30" customHeight="1">
      <c r="A28" s="77"/>
      <c r="B28" s="105"/>
      <c r="C28" s="77"/>
      <c r="D28" s="115"/>
      <c r="E28" s="132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</row>
    <row r="29" spans="1:250" ht="30" customHeight="1">
      <c r="A29" s="122"/>
      <c r="B29" s="105"/>
      <c r="C29" s="77" t="s">
        <v>300</v>
      </c>
      <c r="D29" s="115"/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</row>
    <row r="30" spans="1:250" ht="30" customHeight="1">
      <c r="A30" s="122"/>
      <c r="B30" s="105"/>
      <c r="C30" s="73"/>
      <c r="D30" s="115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</row>
    <row r="31" spans="1:250" ht="30" customHeight="1">
      <c r="A31" s="119" t="s">
        <v>42</v>
      </c>
      <c r="B31" s="115">
        <f>B6+B10</f>
        <v>263376.7152</v>
      </c>
      <c r="C31" s="119" t="s">
        <v>43</v>
      </c>
      <c r="D31" s="115">
        <f>SUM(D6:D29)</f>
        <v>263376.7152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</row>
    <row r="32" spans="1:250" ht="27" customHeight="1">
      <c r="A32" s="78"/>
      <c r="B32" s="123"/>
      <c r="C32" s="124"/>
      <c r="D32" s="123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</row>
    <row r="33" spans="1:250" ht="27.75" customHeight="1">
      <c r="A33" s="125"/>
      <c r="B33" s="126"/>
      <c r="C33" s="125"/>
      <c r="D33" s="126"/>
      <c r="E33" s="125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</row>
    <row r="34" spans="1:250" ht="27.75" customHeight="1">
      <c r="A34" s="127"/>
      <c r="B34" s="128"/>
      <c r="C34" s="129"/>
      <c r="D34" s="12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</row>
    <row r="35" spans="1:250" ht="27.75" customHeight="1">
      <c r="A35" s="129"/>
      <c r="B35" s="128"/>
      <c r="C35" s="129"/>
      <c r="D35" s="128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</row>
    <row r="36" spans="1:250" ht="27.75" customHeight="1">
      <c r="A36" s="129"/>
      <c r="B36" s="128"/>
      <c r="C36" s="129"/>
      <c r="D36" s="128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  <c r="IO36" s="135"/>
      <c r="IP36" s="135"/>
    </row>
    <row r="37" spans="1:250" ht="27.75" customHeight="1">
      <c r="A37" s="129"/>
      <c r="B37" s="128"/>
      <c r="C37" s="129"/>
      <c r="D37" s="128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106"/>
  <sheetViews>
    <sheetView showGridLines="0" showZeros="0" view="pageBreakPreview" zoomScale="85" zoomScaleNormal="115" zoomScaleSheetLayoutView="85" workbookViewId="0" topLeftCell="A27">
      <selection activeCell="C92" sqref="C92"/>
    </sheetView>
  </sheetViews>
  <sheetFormatPr defaultColWidth="9.16015625" defaultRowHeight="27.75" customHeight="1"/>
  <cols>
    <col min="1" max="1" width="15" style="65" customWidth="1"/>
    <col min="2" max="2" width="44.5" style="65" customWidth="1"/>
    <col min="3" max="3" width="18.5" style="101" customWidth="1"/>
    <col min="4" max="6" width="18" style="101" customWidth="1"/>
    <col min="7" max="7" width="18.16015625" style="101" customWidth="1"/>
    <col min="8" max="244" width="7.66015625" style="65" customWidth="1"/>
    <col min="245" max="16384" width="9.16015625" style="95" customWidth="1"/>
  </cols>
  <sheetData>
    <row r="1" spans="1:3" ht="27.75" customHeight="1">
      <c r="A1" s="66" t="s">
        <v>301</v>
      </c>
      <c r="B1" s="66"/>
      <c r="C1" s="102"/>
    </row>
    <row r="2" spans="1:7" s="62" customFormat="1" ht="34.5" customHeight="1">
      <c r="A2" s="67" t="s">
        <v>302</v>
      </c>
      <c r="B2" s="67"/>
      <c r="C2" s="103"/>
      <c r="D2" s="103"/>
      <c r="E2" s="103"/>
      <c r="F2" s="103"/>
      <c r="G2" s="103"/>
    </row>
    <row r="3" spans="3:7" s="63" customFormat="1" ht="30.75" customHeight="1">
      <c r="C3" s="104"/>
      <c r="D3" s="104"/>
      <c r="E3" s="104"/>
      <c r="F3" s="104"/>
      <c r="G3" s="104" t="s">
        <v>2</v>
      </c>
    </row>
    <row r="4" spans="1:244" s="64" customFormat="1" ht="39.75" customHeight="1">
      <c r="A4" s="68" t="s">
        <v>80</v>
      </c>
      <c r="B4" s="68" t="s">
        <v>81</v>
      </c>
      <c r="C4" s="105" t="s">
        <v>49</v>
      </c>
      <c r="D4" s="106" t="s">
        <v>83</v>
      </c>
      <c r="E4" s="106"/>
      <c r="F4" s="106"/>
      <c r="G4" s="108" t="s">
        <v>84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</row>
    <row r="5" spans="1:244" s="64" customFormat="1" ht="39.75" customHeight="1">
      <c r="A5" s="68"/>
      <c r="B5" s="68"/>
      <c r="C5" s="105"/>
      <c r="D5" s="107" t="s">
        <v>303</v>
      </c>
      <c r="E5" s="107" t="s">
        <v>304</v>
      </c>
      <c r="F5" s="107" t="s">
        <v>305</v>
      </c>
      <c r="G5" s="108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</row>
    <row r="6" spans="1:7" ht="34.5" customHeight="1">
      <c r="A6" s="21" t="s">
        <v>88</v>
      </c>
      <c r="B6" s="83" t="s">
        <v>89</v>
      </c>
      <c r="C6" s="47">
        <f>D6+G6</f>
        <v>1995.4759</v>
      </c>
      <c r="D6" s="47">
        <f>E6+F6</f>
        <v>1663.8038999999999</v>
      </c>
      <c r="E6" s="47">
        <f aca="true" t="shared" si="0" ref="E6:G6">E7+E9+E13+E15+E17+E19+E21</f>
        <v>1363.2096999999999</v>
      </c>
      <c r="F6" s="47">
        <f t="shared" si="0"/>
        <v>300.5942</v>
      </c>
      <c r="G6" s="47">
        <f t="shared" si="0"/>
        <v>331.672</v>
      </c>
    </row>
    <row r="7" spans="1:7" ht="34.5" customHeight="1">
      <c r="A7" s="21" t="s">
        <v>90</v>
      </c>
      <c r="B7" s="83" t="s">
        <v>91</v>
      </c>
      <c r="C7" s="47">
        <f aca="true" t="shared" si="1" ref="C7:C38">D7+G7</f>
        <v>5</v>
      </c>
      <c r="D7" s="47">
        <f aca="true" t="shared" si="2" ref="D7:D38">E7+F7</f>
        <v>0</v>
      </c>
      <c r="E7" s="47">
        <f aca="true" t="shared" si="3" ref="E7:G7">E8</f>
        <v>0</v>
      </c>
      <c r="F7" s="47">
        <f t="shared" si="3"/>
        <v>0</v>
      </c>
      <c r="G7" s="47">
        <f t="shared" si="3"/>
        <v>5</v>
      </c>
    </row>
    <row r="8" spans="1:7" ht="34.5" customHeight="1">
      <c r="A8" s="21" t="s">
        <v>92</v>
      </c>
      <c r="B8" s="83" t="s">
        <v>93</v>
      </c>
      <c r="C8" s="47">
        <f t="shared" si="1"/>
        <v>5</v>
      </c>
      <c r="D8" s="47">
        <f t="shared" si="2"/>
        <v>0</v>
      </c>
      <c r="E8" s="47">
        <v>0</v>
      </c>
      <c r="F8" s="47">
        <v>0</v>
      </c>
      <c r="G8" s="47">
        <v>5</v>
      </c>
    </row>
    <row r="9" spans="1:7" ht="34.5" customHeight="1">
      <c r="A9" s="21" t="s">
        <v>94</v>
      </c>
      <c r="B9" s="83" t="s">
        <v>95</v>
      </c>
      <c r="C9" s="47">
        <f t="shared" si="1"/>
        <v>1871.4759</v>
      </c>
      <c r="D9" s="47">
        <f t="shared" si="2"/>
        <v>1663.8038999999999</v>
      </c>
      <c r="E9" s="47">
        <f aca="true" t="shared" si="4" ref="E9:G9">E10+E11+E12</f>
        <v>1363.2096999999999</v>
      </c>
      <c r="F9" s="47">
        <f t="shared" si="4"/>
        <v>300.5942</v>
      </c>
      <c r="G9" s="47">
        <f t="shared" si="4"/>
        <v>207.672</v>
      </c>
    </row>
    <row r="10" spans="1:7" ht="34.5" customHeight="1">
      <c r="A10" s="21" t="s">
        <v>96</v>
      </c>
      <c r="B10" s="83" t="s">
        <v>97</v>
      </c>
      <c r="C10" s="47">
        <f t="shared" si="1"/>
        <v>1464.4411</v>
      </c>
      <c r="D10" s="47">
        <f t="shared" si="2"/>
        <v>1306.7691</v>
      </c>
      <c r="E10" s="47">
        <v>1069.3597</v>
      </c>
      <c r="F10" s="47">
        <v>237.4094</v>
      </c>
      <c r="G10" s="47">
        <v>157.672</v>
      </c>
    </row>
    <row r="11" spans="1:7" ht="34.5" customHeight="1">
      <c r="A11" s="21" t="s">
        <v>98</v>
      </c>
      <c r="B11" s="83" t="s">
        <v>99</v>
      </c>
      <c r="C11" s="47">
        <f t="shared" si="1"/>
        <v>50</v>
      </c>
      <c r="D11" s="47">
        <f t="shared" si="2"/>
        <v>0</v>
      </c>
      <c r="E11" s="47">
        <v>0</v>
      </c>
      <c r="F11" s="47">
        <v>0</v>
      </c>
      <c r="G11" s="47">
        <v>50</v>
      </c>
    </row>
    <row r="12" spans="1:7" ht="34.5" customHeight="1">
      <c r="A12" s="21" t="s">
        <v>100</v>
      </c>
      <c r="B12" s="83" t="s">
        <v>101</v>
      </c>
      <c r="C12" s="47">
        <f t="shared" si="1"/>
        <v>357.0348</v>
      </c>
      <c r="D12" s="47">
        <f t="shared" si="2"/>
        <v>357.0348</v>
      </c>
      <c r="E12" s="47">
        <v>293.85</v>
      </c>
      <c r="F12" s="47">
        <v>63.1848</v>
      </c>
      <c r="G12" s="47">
        <v>0</v>
      </c>
    </row>
    <row r="13" spans="1:7" ht="34.5" customHeight="1">
      <c r="A13" s="21" t="s">
        <v>102</v>
      </c>
      <c r="B13" s="83" t="s">
        <v>306</v>
      </c>
      <c r="C13" s="47">
        <f t="shared" si="1"/>
        <v>2</v>
      </c>
      <c r="D13" s="47">
        <f t="shared" si="2"/>
        <v>0</v>
      </c>
      <c r="E13" s="47">
        <f aca="true" t="shared" si="5" ref="E13:G13">E14</f>
        <v>0</v>
      </c>
      <c r="F13" s="47">
        <f t="shared" si="5"/>
        <v>0</v>
      </c>
      <c r="G13" s="47">
        <f t="shared" si="5"/>
        <v>2</v>
      </c>
    </row>
    <row r="14" spans="1:7" ht="34.5" customHeight="1">
      <c r="A14" s="21" t="s">
        <v>104</v>
      </c>
      <c r="B14" s="83" t="s">
        <v>105</v>
      </c>
      <c r="C14" s="47">
        <f t="shared" si="1"/>
        <v>2</v>
      </c>
      <c r="D14" s="47">
        <f t="shared" si="2"/>
        <v>0</v>
      </c>
      <c r="E14" s="47">
        <v>0</v>
      </c>
      <c r="F14" s="47">
        <v>0</v>
      </c>
      <c r="G14" s="47">
        <v>2</v>
      </c>
    </row>
    <row r="15" spans="1:7" ht="34.5" customHeight="1">
      <c r="A15" s="21" t="s">
        <v>106</v>
      </c>
      <c r="B15" s="83" t="s">
        <v>107</v>
      </c>
      <c r="C15" s="47">
        <f t="shared" si="1"/>
        <v>30</v>
      </c>
      <c r="D15" s="47">
        <f t="shared" si="2"/>
        <v>0</v>
      </c>
      <c r="E15" s="47">
        <f aca="true" t="shared" si="6" ref="E15:G15">E16</f>
        <v>0</v>
      </c>
      <c r="F15" s="47">
        <f t="shared" si="6"/>
        <v>0</v>
      </c>
      <c r="G15" s="47">
        <f t="shared" si="6"/>
        <v>30</v>
      </c>
    </row>
    <row r="16" spans="1:7" ht="34.5" customHeight="1">
      <c r="A16" s="21" t="s">
        <v>108</v>
      </c>
      <c r="B16" s="83" t="s">
        <v>109</v>
      </c>
      <c r="C16" s="47">
        <f t="shared" si="1"/>
        <v>30</v>
      </c>
      <c r="D16" s="47">
        <f t="shared" si="2"/>
        <v>0</v>
      </c>
      <c r="E16" s="47">
        <v>0</v>
      </c>
      <c r="F16" s="47">
        <v>0</v>
      </c>
      <c r="G16" s="47">
        <v>30</v>
      </c>
    </row>
    <row r="17" spans="1:7" ht="34.5" customHeight="1">
      <c r="A17" s="21" t="s">
        <v>110</v>
      </c>
      <c r="B17" s="83" t="s">
        <v>111</v>
      </c>
      <c r="C17" s="47">
        <f t="shared" si="1"/>
        <v>15</v>
      </c>
      <c r="D17" s="47">
        <f t="shared" si="2"/>
        <v>0</v>
      </c>
      <c r="E17" s="47">
        <f aca="true" t="shared" si="7" ref="E17:G17">E18</f>
        <v>0</v>
      </c>
      <c r="F17" s="47">
        <f t="shared" si="7"/>
        <v>0</v>
      </c>
      <c r="G17" s="47">
        <f t="shared" si="7"/>
        <v>15</v>
      </c>
    </row>
    <row r="18" spans="1:7" ht="34.5" customHeight="1">
      <c r="A18" s="21" t="s">
        <v>112</v>
      </c>
      <c r="B18" s="83" t="s">
        <v>113</v>
      </c>
      <c r="C18" s="47">
        <f t="shared" si="1"/>
        <v>15</v>
      </c>
      <c r="D18" s="47">
        <f t="shared" si="2"/>
        <v>0</v>
      </c>
      <c r="E18" s="47">
        <v>0</v>
      </c>
      <c r="F18" s="47">
        <v>0</v>
      </c>
      <c r="G18" s="47">
        <v>15</v>
      </c>
    </row>
    <row r="19" spans="1:7" ht="34.5" customHeight="1">
      <c r="A19" s="21" t="s">
        <v>114</v>
      </c>
      <c r="B19" s="83" t="s">
        <v>115</v>
      </c>
      <c r="C19" s="47">
        <f t="shared" si="1"/>
        <v>7</v>
      </c>
      <c r="D19" s="47">
        <f t="shared" si="2"/>
        <v>0</v>
      </c>
      <c r="E19" s="47">
        <f aca="true" t="shared" si="8" ref="E19:G19">E20</f>
        <v>0</v>
      </c>
      <c r="F19" s="47">
        <f t="shared" si="8"/>
        <v>0</v>
      </c>
      <c r="G19" s="47">
        <f t="shared" si="8"/>
        <v>7</v>
      </c>
    </row>
    <row r="20" spans="1:7" ht="34.5" customHeight="1">
      <c r="A20" s="21" t="s">
        <v>116</v>
      </c>
      <c r="B20" s="83" t="s">
        <v>97</v>
      </c>
      <c r="C20" s="47">
        <f t="shared" si="1"/>
        <v>7</v>
      </c>
      <c r="D20" s="47">
        <f t="shared" si="2"/>
        <v>0</v>
      </c>
      <c r="E20" s="47">
        <v>0</v>
      </c>
      <c r="F20" s="47">
        <v>0</v>
      </c>
      <c r="G20" s="47">
        <v>7</v>
      </c>
    </row>
    <row r="21" spans="1:7" ht="34.5" customHeight="1">
      <c r="A21" s="21" t="s">
        <v>117</v>
      </c>
      <c r="B21" s="83" t="s">
        <v>118</v>
      </c>
      <c r="C21" s="47">
        <f t="shared" si="1"/>
        <v>65</v>
      </c>
      <c r="D21" s="47">
        <f t="shared" si="2"/>
        <v>0</v>
      </c>
      <c r="E21" s="47">
        <f aca="true" t="shared" si="9" ref="E21:G21">E22</f>
        <v>0</v>
      </c>
      <c r="F21" s="47">
        <f t="shared" si="9"/>
        <v>0</v>
      </c>
      <c r="G21" s="47">
        <f t="shared" si="9"/>
        <v>65</v>
      </c>
    </row>
    <row r="22" spans="1:7" ht="34.5" customHeight="1">
      <c r="A22" s="21" t="s">
        <v>119</v>
      </c>
      <c r="B22" s="83" t="s">
        <v>97</v>
      </c>
      <c r="C22" s="47">
        <f t="shared" si="1"/>
        <v>65</v>
      </c>
      <c r="D22" s="47">
        <f t="shared" si="2"/>
        <v>0</v>
      </c>
      <c r="E22" s="47">
        <v>0</v>
      </c>
      <c r="F22" s="47">
        <v>0</v>
      </c>
      <c r="G22" s="47">
        <v>65</v>
      </c>
    </row>
    <row r="23" spans="1:7" ht="34.5" customHeight="1">
      <c r="A23" s="21" t="s">
        <v>120</v>
      </c>
      <c r="B23" s="83" t="s">
        <v>121</v>
      </c>
      <c r="C23" s="47">
        <f t="shared" si="1"/>
        <v>268</v>
      </c>
      <c r="D23" s="47">
        <f t="shared" si="2"/>
        <v>0</v>
      </c>
      <c r="E23" s="47">
        <f aca="true" t="shared" si="10" ref="E23:G23">E24+E26</f>
        <v>0</v>
      </c>
      <c r="F23" s="47">
        <f t="shared" si="10"/>
        <v>0</v>
      </c>
      <c r="G23" s="47">
        <f t="shared" si="10"/>
        <v>268</v>
      </c>
    </row>
    <row r="24" spans="1:7" ht="34.5" customHeight="1">
      <c r="A24" s="21" t="s">
        <v>122</v>
      </c>
      <c r="B24" s="83" t="s">
        <v>123</v>
      </c>
      <c r="C24" s="47">
        <f t="shared" si="1"/>
        <v>11</v>
      </c>
      <c r="D24" s="47">
        <f t="shared" si="2"/>
        <v>0</v>
      </c>
      <c r="E24" s="47">
        <f aca="true" t="shared" si="11" ref="E24:G24">E25</f>
        <v>0</v>
      </c>
      <c r="F24" s="47">
        <f t="shared" si="11"/>
        <v>0</v>
      </c>
      <c r="G24" s="47">
        <f t="shared" si="11"/>
        <v>11</v>
      </c>
    </row>
    <row r="25" spans="1:7" ht="34.5" customHeight="1">
      <c r="A25" s="21" t="s">
        <v>124</v>
      </c>
      <c r="B25" s="83" t="s">
        <v>125</v>
      </c>
      <c r="C25" s="47">
        <f t="shared" si="1"/>
        <v>11</v>
      </c>
      <c r="D25" s="47">
        <f t="shared" si="2"/>
        <v>0</v>
      </c>
      <c r="E25" s="47">
        <v>0</v>
      </c>
      <c r="F25" s="47">
        <v>0</v>
      </c>
      <c r="G25" s="47">
        <v>11</v>
      </c>
    </row>
    <row r="26" spans="1:7" ht="34.5" customHeight="1">
      <c r="A26" s="21" t="s">
        <v>126</v>
      </c>
      <c r="B26" s="83" t="s">
        <v>127</v>
      </c>
      <c r="C26" s="47">
        <f t="shared" si="1"/>
        <v>257</v>
      </c>
      <c r="D26" s="47">
        <f t="shared" si="2"/>
        <v>0</v>
      </c>
      <c r="E26" s="47">
        <f aca="true" t="shared" si="12" ref="E26:G26">E27</f>
        <v>0</v>
      </c>
      <c r="F26" s="47">
        <f t="shared" si="12"/>
        <v>0</v>
      </c>
      <c r="G26" s="47">
        <f t="shared" si="12"/>
        <v>257</v>
      </c>
    </row>
    <row r="27" spans="1:7" ht="34.5" customHeight="1">
      <c r="A27" s="21" t="s">
        <v>128</v>
      </c>
      <c r="B27" s="83" t="s">
        <v>129</v>
      </c>
      <c r="C27" s="47">
        <f t="shared" si="1"/>
        <v>257</v>
      </c>
      <c r="D27" s="47">
        <f t="shared" si="2"/>
        <v>0</v>
      </c>
      <c r="E27" s="47">
        <v>0</v>
      </c>
      <c r="F27" s="47">
        <v>0</v>
      </c>
      <c r="G27" s="47">
        <v>257</v>
      </c>
    </row>
    <row r="28" spans="1:7" ht="34.5" customHeight="1">
      <c r="A28" s="21" t="s">
        <v>130</v>
      </c>
      <c r="B28" s="83" t="s">
        <v>131</v>
      </c>
      <c r="C28" s="47">
        <f t="shared" si="1"/>
        <v>16</v>
      </c>
      <c r="D28" s="47">
        <f t="shared" si="2"/>
        <v>0</v>
      </c>
      <c r="E28" s="47">
        <f aca="true" t="shared" si="13" ref="E28:G28">E29+E31</f>
        <v>0</v>
      </c>
      <c r="F28" s="47">
        <f t="shared" si="13"/>
        <v>0</v>
      </c>
      <c r="G28" s="47">
        <f t="shared" si="13"/>
        <v>16</v>
      </c>
    </row>
    <row r="29" spans="1:7" ht="34.5" customHeight="1">
      <c r="A29" s="21" t="s">
        <v>132</v>
      </c>
      <c r="B29" s="83" t="s">
        <v>133</v>
      </c>
      <c r="C29" s="47">
        <f t="shared" si="1"/>
        <v>10</v>
      </c>
      <c r="D29" s="47">
        <f t="shared" si="2"/>
        <v>0</v>
      </c>
      <c r="E29" s="47">
        <f aca="true" t="shared" si="14" ref="E29:G29">E30</f>
        <v>0</v>
      </c>
      <c r="F29" s="47">
        <f t="shared" si="14"/>
        <v>0</v>
      </c>
      <c r="G29" s="47">
        <f t="shared" si="14"/>
        <v>10</v>
      </c>
    </row>
    <row r="30" spans="1:7" ht="34.5" customHeight="1">
      <c r="A30" s="21" t="s">
        <v>134</v>
      </c>
      <c r="B30" s="83" t="s">
        <v>135</v>
      </c>
      <c r="C30" s="47">
        <f t="shared" si="1"/>
        <v>10</v>
      </c>
      <c r="D30" s="47">
        <f t="shared" si="2"/>
        <v>0</v>
      </c>
      <c r="E30" s="47">
        <v>0</v>
      </c>
      <c r="F30" s="47">
        <v>0</v>
      </c>
      <c r="G30" s="47">
        <v>10</v>
      </c>
    </row>
    <row r="31" spans="1:7" ht="34.5" customHeight="1">
      <c r="A31" s="21" t="s">
        <v>136</v>
      </c>
      <c r="B31" s="83" t="s">
        <v>137</v>
      </c>
      <c r="C31" s="47">
        <f t="shared" si="1"/>
        <v>6</v>
      </c>
      <c r="D31" s="47">
        <f t="shared" si="2"/>
        <v>0</v>
      </c>
      <c r="E31" s="47">
        <f aca="true" t="shared" si="15" ref="E31:G31">E32</f>
        <v>0</v>
      </c>
      <c r="F31" s="47">
        <f t="shared" si="15"/>
        <v>0</v>
      </c>
      <c r="G31" s="47">
        <f t="shared" si="15"/>
        <v>6</v>
      </c>
    </row>
    <row r="32" spans="1:7" ht="34.5" customHeight="1">
      <c r="A32" s="21" t="s">
        <v>138</v>
      </c>
      <c r="B32" s="83" t="s">
        <v>139</v>
      </c>
      <c r="C32" s="47">
        <f t="shared" si="1"/>
        <v>6</v>
      </c>
      <c r="D32" s="47">
        <f t="shared" si="2"/>
        <v>0</v>
      </c>
      <c r="E32" s="47">
        <v>0</v>
      </c>
      <c r="F32" s="47">
        <v>0</v>
      </c>
      <c r="G32" s="47">
        <v>6</v>
      </c>
    </row>
    <row r="33" spans="1:7" ht="34.5" customHeight="1">
      <c r="A33" s="21" t="s">
        <v>140</v>
      </c>
      <c r="B33" s="83" t="s">
        <v>141</v>
      </c>
      <c r="C33" s="47">
        <f t="shared" si="1"/>
        <v>5</v>
      </c>
      <c r="D33" s="47">
        <f t="shared" si="2"/>
        <v>0</v>
      </c>
      <c r="E33" s="47">
        <f aca="true" t="shared" si="16" ref="E33:G33">E34</f>
        <v>0</v>
      </c>
      <c r="F33" s="47">
        <f t="shared" si="16"/>
        <v>0</v>
      </c>
      <c r="G33" s="47">
        <f t="shared" si="16"/>
        <v>5</v>
      </c>
    </row>
    <row r="34" spans="1:7" ht="34.5" customHeight="1">
      <c r="A34" s="21" t="s">
        <v>142</v>
      </c>
      <c r="B34" s="83" t="s">
        <v>143</v>
      </c>
      <c r="C34" s="47">
        <f t="shared" si="1"/>
        <v>5</v>
      </c>
      <c r="D34" s="47">
        <f t="shared" si="2"/>
        <v>0</v>
      </c>
      <c r="E34" s="47">
        <f aca="true" t="shared" si="17" ref="E34:G34">E35</f>
        <v>0</v>
      </c>
      <c r="F34" s="47">
        <f t="shared" si="17"/>
        <v>0</v>
      </c>
      <c r="G34" s="47">
        <f t="shared" si="17"/>
        <v>5</v>
      </c>
    </row>
    <row r="35" spans="1:7" ht="34.5" customHeight="1">
      <c r="A35" s="21" t="s">
        <v>144</v>
      </c>
      <c r="B35" s="83" t="s">
        <v>145</v>
      </c>
      <c r="C35" s="47">
        <f t="shared" si="1"/>
        <v>5</v>
      </c>
      <c r="D35" s="47">
        <f t="shared" si="2"/>
        <v>0</v>
      </c>
      <c r="E35" s="47">
        <v>0</v>
      </c>
      <c r="F35" s="47">
        <v>0</v>
      </c>
      <c r="G35" s="47">
        <v>5</v>
      </c>
    </row>
    <row r="36" spans="1:7" ht="34.5" customHeight="1">
      <c r="A36" s="21" t="s">
        <v>146</v>
      </c>
      <c r="B36" s="83" t="s">
        <v>147</v>
      </c>
      <c r="C36" s="47">
        <f t="shared" si="1"/>
        <v>86.8674</v>
      </c>
      <c r="D36" s="47">
        <f t="shared" si="2"/>
        <v>0</v>
      </c>
      <c r="E36" s="47">
        <f aca="true" t="shared" si="18" ref="E36:G36">E37</f>
        <v>0</v>
      </c>
      <c r="F36" s="47">
        <f t="shared" si="18"/>
        <v>0</v>
      </c>
      <c r="G36" s="47">
        <f t="shared" si="18"/>
        <v>86.8674</v>
      </c>
    </row>
    <row r="37" spans="1:7" ht="34.5" customHeight="1">
      <c r="A37" s="21" t="s">
        <v>148</v>
      </c>
      <c r="B37" s="83" t="s">
        <v>149</v>
      </c>
      <c r="C37" s="47">
        <f t="shared" si="1"/>
        <v>86.8674</v>
      </c>
      <c r="D37" s="47">
        <f t="shared" si="2"/>
        <v>0</v>
      </c>
      <c r="E37" s="47">
        <f aca="true" t="shared" si="19" ref="E37:G37">E38+E39+E40</f>
        <v>0</v>
      </c>
      <c r="F37" s="47">
        <f t="shared" si="19"/>
        <v>0</v>
      </c>
      <c r="G37" s="47">
        <f t="shared" si="19"/>
        <v>86.8674</v>
      </c>
    </row>
    <row r="38" spans="1:7" ht="34.5" customHeight="1">
      <c r="A38" s="21" t="s">
        <v>150</v>
      </c>
      <c r="B38" s="83" t="s">
        <v>151</v>
      </c>
      <c r="C38" s="47">
        <f t="shared" si="1"/>
        <v>12</v>
      </c>
      <c r="D38" s="47">
        <f t="shared" si="2"/>
        <v>0</v>
      </c>
      <c r="E38" s="47">
        <v>0</v>
      </c>
      <c r="F38" s="47">
        <v>0</v>
      </c>
      <c r="G38" s="47">
        <v>12</v>
      </c>
    </row>
    <row r="39" spans="1:7" ht="34.5" customHeight="1">
      <c r="A39" s="21" t="s">
        <v>152</v>
      </c>
      <c r="B39" s="83" t="s">
        <v>153</v>
      </c>
      <c r="C39" s="47">
        <f aca="true" t="shared" si="20" ref="C39:C70">D39+G39</f>
        <v>71.7184</v>
      </c>
      <c r="D39" s="47">
        <f aca="true" t="shared" si="21" ref="D39:D70">E39+F39</f>
        <v>0</v>
      </c>
      <c r="E39" s="47">
        <v>0</v>
      </c>
      <c r="F39" s="47">
        <v>0</v>
      </c>
      <c r="G39" s="47">
        <v>71.7184</v>
      </c>
    </row>
    <row r="40" spans="1:7" ht="34.5" customHeight="1">
      <c r="A40" s="21" t="s">
        <v>154</v>
      </c>
      <c r="B40" s="83" t="s">
        <v>155</v>
      </c>
      <c r="C40" s="47">
        <f t="shared" si="20"/>
        <v>3.149</v>
      </c>
      <c r="D40" s="47">
        <f t="shared" si="21"/>
        <v>0</v>
      </c>
      <c r="E40" s="47">
        <v>0</v>
      </c>
      <c r="F40" s="47">
        <v>0</v>
      </c>
      <c r="G40" s="47">
        <v>3.149</v>
      </c>
    </row>
    <row r="41" spans="1:7" ht="34.5" customHeight="1">
      <c r="A41" s="21" t="s">
        <v>156</v>
      </c>
      <c r="B41" s="83" t="s">
        <v>157</v>
      </c>
      <c r="C41" s="47">
        <f t="shared" si="20"/>
        <v>147.42000000000002</v>
      </c>
      <c r="D41" s="47">
        <f t="shared" si="21"/>
        <v>0</v>
      </c>
      <c r="E41" s="47">
        <f aca="true" t="shared" si="22" ref="E41:G41">E42+E44+E46+E48+E51</f>
        <v>0</v>
      </c>
      <c r="F41" s="47">
        <f t="shared" si="22"/>
        <v>0</v>
      </c>
      <c r="G41" s="47">
        <f t="shared" si="22"/>
        <v>147.42000000000002</v>
      </c>
    </row>
    <row r="42" spans="1:7" ht="34.5" customHeight="1">
      <c r="A42" s="21" t="s">
        <v>158</v>
      </c>
      <c r="B42" s="83" t="s">
        <v>159</v>
      </c>
      <c r="C42" s="47">
        <f t="shared" si="20"/>
        <v>6.4</v>
      </c>
      <c r="D42" s="47">
        <f t="shared" si="21"/>
        <v>0</v>
      </c>
      <c r="E42" s="47">
        <f aca="true" t="shared" si="23" ref="E42:G42">E43</f>
        <v>0</v>
      </c>
      <c r="F42" s="47">
        <f t="shared" si="23"/>
        <v>0</v>
      </c>
      <c r="G42" s="47">
        <f t="shared" si="23"/>
        <v>6.4</v>
      </c>
    </row>
    <row r="43" spans="1:7" ht="34.5" customHeight="1">
      <c r="A43" s="21" t="s">
        <v>160</v>
      </c>
      <c r="B43" s="83" t="s">
        <v>161</v>
      </c>
      <c r="C43" s="47">
        <f t="shared" si="20"/>
        <v>6.4</v>
      </c>
      <c r="D43" s="47">
        <f t="shared" si="21"/>
        <v>0</v>
      </c>
      <c r="E43" s="47">
        <v>0</v>
      </c>
      <c r="F43" s="47">
        <v>0</v>
      </c>
      <c r="G43" s="47">
        <v>6.4</v>
      </c>
    </row>
    <row r="44" spans="1:7" ht="34.5" customHeight="1">
      <c r="A44" s="21" t="s">
        <v>162</v>
      </c>
      <c r="B44" s="83" t="s">
        <v>163</v>
      </c>
      <c r="C44" s="47">
        <f t="shared" si="20"/>
        <v>78</v>
      </c>
      <c r="D44" s="47">
        <f t="shared" si="21"/>
        <v>0</v>
      </c>
      <c r="E44" s="47">
        <f aca="true" t="shared" si="24" ref="E44:G44">E45</f>
        <v>0</v>
      </c>
      <c r="F44" s="47">
        <f t="shared" si="24"/>
        <v>0</v>
      </c>
      <c r="G44" s="47">
        <f t="shared" si="24"/>
        <v>78</v>
      </c>
    </row>
    <row r="45" spans="1:7" ht="34.5" customHeight="1">
      <c r="A45" s="21" t="s">
        <v>164</v>
      </c>
      <c r="B45" s="83" t="s">
        <v>165</v>
      </c>
      <c r="C45" s="47">
        <f t="shared" si="20"/>
        <v>78</v>
      </c>
      <c r="D45" s="47">
        <f t="shared" si="21"/>
        <v>0</v>
      </c>
      <c r="E45" s="47">
        <v>0</v>
      </c>
      <c r="F45" s="47">
        <v>0</v>
      </c>
      <c r="G45" s="47">
        <v>78</v>
      </c>
    </row>
    <row r="46" spans="1:7" ht="34.5" customHeight="1">
      <c r="A46" s="21" t="s">
        <v>166</v>
      </c>
      <c r="B46" s="83" t="s">
        <v>167</v>
      </c>
      <c r="C46" s="47">
        <f t="shared" si="20"/>
        <v>12.5</v>
      </c>
      <c r="D46" s="47">
        <f t="shared" si="21"/>
        <v>0</v>
      </c>
      <c r="E46" s="47">
        <f aca="true" t="shared" si="25" ref="E46:G46">E47</f>
        <v>0</v>
      </c>
      <c r="F46" s="47">
        <f t="shared" si="25"/>
        <v>0</v>
      </c>
      <c r="G46" s="47">
        <f t="shared" si="25"/>
        <v>12.5</v>
      </c>
    </row>
    <row r="47" spans="1:7" ht="34.5" customHeight="1">
      <c r="A47" s="21" t="s">
        <v>168</v>
      </c>
      <c r="B47" s="83" t="s">
        <v>169</v>
      </c>
      <c r="C47" s="47">
        <f t="shared" si="20"/>
        <v>12.5</v>
      </c>
      <c r="D47" s="47">
        <f t="shared" si="21"/>
        <v>0</v>
      </c>
      <c r="E47" s="47">
        <v>0</v>
      </c>
      <c r="F47" s="47">
        <v>0</v>
      </c>
      <c r="G47" s="47">
        <v>12.5</v>
      </c>
    </row>
    <row r="48" spans="1:7" ht="34.5" customHeight="1">
      <c r="A48" s="21" t="s">
        <v>170</v>
      </c>
      <c r="B48" s="83" t="s">
        <v>171</v>
      </c>
      <c r="C48" s="47">
        <f t="shared" si="20"/>
        <v>11.76</v>
      </c>
      <c r="D48" s="47">
        <f t="shared" si="21"/>
        <v>0</v>
      </c>
      <c r="E48" s="47">
        <f aca="true" t="shared" si="26" ref="E48:G48">E49+E50</f>
        <v>0</v>
      </c>
      <c r="F48" s="47">
        <f t="shared" si="26"/>
        <v>0</v>
      </c>
      <c r="G48" s="47">
        <f t="shared" si="26"/>
        <v>11.76</v>
      </c>
    </row>
    <row r="49" spans="1:7" ht="34.5" customHeight="1">
      <c r="A49" s="21" t="s">
        <v>172</v>
      </c>
      <c r="B49" s="83" t="s">
        <v>173</v>
      </c>
      <c r="C49" s="47">
        <f t="shared" si="20"/>
        <v>0.24</v>
      </c>
      <c r="D49" s="47">
        <f t="shared" si="21"/>
        <v>0</v>
      </c>
      <c r="E49" s="47">
        <v>0</v>
      </c>
      <c r="F49" s="47">
        <v>0</v>
      </c>
      <c r="G49" s="47">
        <v>0.24</v>
      </c>
    </row>
    <row r="50" spans="1:7" ht="34.5" customHeight="1">
      <c r="A50" s="21" t="s">
        <v>174</v>
      </c>
      <c r="B50" s="83" t="s">
        <v>175</v>
      </c>
      <c r="C50" s="47">
        <f t="shared" si="20"/>
        <v>11.52</v>
      </c>
      <c r="D50" s="47">
        <f t="shared" si="21"/>
        <v>0</v>
      </c>
      <c r="E50" s="47">
        <v>0</v>
      </c>
      <c r="F50" s="47">
        <v>0</v>
      </c>
      <c r="G50" s="47">
        <v>11.52</v>
      </c>
    </row>
    <row r="51" spans="1:7" ht="34.5" customHeight="1">
      <c r="A51" s="21" t="s">
        <v>176</v>
      </c>
      <c r="B51" s="83" t="s">
        <v>177</v>
      </c>
      <c r="C51" s="47">
        <f t="shared" si="20"/>
        <v>38.76</v>
      </c>
      <c r="D51" s="47">
        <f t="shared" si="21"/>
        <v>0</v>
      </c>
      <c r="E51" s="47">
        <f aca="true" t="shared" si="27" ref="E51:G51">E52</f>
        <v>0</v>
      </c>
      <c r="F51" s="47">
        <f t="shared" si="27"/>
        <v>0</v>
      </c>
      <c r="G51" s="47">
        <f t="shared" si="27"/>
        <v>38.76</v>
      </c>
    </row>
    <row r="52" spans="1:7" ht="34.5" customHeight="1">
      <c r="A52" s="21" t="s">
        <v>178</v>
      </c>
      <c r="B52" s="83" t="s">
        <v>179</v>
      </c>
      <c r="C52" s="47">
        <f t="shared" si="20"/>
        <v>38.76</v>
      </c>
      <c r="D52" s="47">
        <f t="shared" si="21"/>
        <v>0</v>
      </c>
      <c r="E52" s="47">
        <v>0</v>
      </c>
      <c r="F52" s="47">
        <v>0</v>
      </c>
      <c r="G52" s="47">
        <v>38.76</v>
      </c>
    </row>
    <row r="53" spans="1:7" ht="34.5" customHeight="1">
      <c r="A53" s="21" t="s">
        <v>180</v>
      </c>
      <c r="B53" s="83" t="s">
        <v>181</v>
      </c>
      <c r="C53" s="47">
        <f t="shared" si="20"/>
        <v>402.38829999999996</v>
      </c>
      <c r="D53" s="47">
        <f t="shared" si="21"/>
        <v>141.7103</v>
      </c>
      <c r="E53" s="47">
        <f aca="true" t="shared" si="28" ref="E53:G53">E54+E56+E59+E61</f>
        <v>141.7103</v>
      </c>
      <c r="F53" s="47">
        <f t="shared" si="28"/>
        <v>0</v>
      </c>
      <c r="G53" s="47">
        <f t="shared" si="28"/>
        <v>260.678</v>
      </c>
    </row>
    <row r="54" spans="1:7" ht="34.5" customHeight="1">
      <c r="A54" s="21" t="s">
        <v>182</v>
      </c>
      <c r="B54" s="83" t="s">
        <v>183</v>
      </c>
      <c r="C54" s="47">
        <f t="shared" si="20"/>
        <v>20</v>
      </c>
      <c r="D54" s="47">
        <f t="shared" si="21"/>
        <v>0</v>
      </c>
      <c r="E54" s="47">
        <f aca="true" t="shared" si="29" ref="E54:G54">E55</f>
        <v>0</v>
      </c>
      <c r="F54" s="47">
        <f t="shared" si="29"/>
        <v>0</v>
      </c>
      <c r="G54" s="47">
        <f t="shared" si="29"/>
        <v>20</v>
      </c>
    </row>
    <row r="55" spans="1:7" ht="34.5" customHeight="1">
      <c r="A55" s="21" t="s">
        <v>184</v>
      </c>
      <c r="B55" s="83" t="s">
        <v>185</v>
      </c>
      <c r="C55" s="47">
        <f t="shared" si="20"/>
        <v>20</v>
      </c>
      <c r="D55" s="47">
        <f t="shared" si="21"/>
        <v>0</v>
      </c>
      <c r="E55" s="47">
        <v>0</v>
      </c>
      <c r="F55" s="47">
        <v>0</v>
      </c>
      <c r="G55" s="47">
        <v>20</v>
      </c>
    </row>
    <row r="56" spans="1:7" ht="34.5" customHeight="1">
      <c r="A56" s="21" t="s">
        <v>186</v>
      </c>
      <c r="B56" s="83" t="s">
        <v>187</v>
      </c>
      <c r="C56" s="47">
        <f t="shared" si="20"/>
        <v>70</v>
      </c>
      <c r="D56" s="47">
        <f t="shared" si="21"/>
        <v>0</v>
      </c>
      <c r="E56" s="47">
        <f aca="true" t="shared" si="30" ref="E56:G56">E57+E58</f>
        <v>0</v>
      </c>
      <c r="F56" s="47">
        <f t="shared" si="30"/>
        <v>0</v>
      </c>
      <c r="G56" s="47">
        <f t="shared" si="30"/>
        <v>70</v>
      </c>
    </row>
    <row r="57" spans="1:7" ht="34.5" customHeight="1">
      <c r="A57" s="21" t="s">
        <v>188</v>
      </c>
      <c r="B57" s="83" t="s">
        <v>189</v>
      </c>
      <c r="C57" s="47">
        <f t="shared" si="20"/>
        <v>50</v>
      </c>
      <c r="D57" s="47">
        <f t="shared" si="21"/>
        <v>0</v>
      </c>
      <c r="E57" s="47">
        <v>0</v>
      </c>
      <c r="F57" s="47">
        <v>0</v>
      </c>
      <c r="G57" s="47">
        <v>50</v>
      </c>
    </row>
    <row r="58" spans="1:7" ht="34.5" customHeight="1">
      <c r="A58" s="21" t="s">
        <v>190</v>
      </c>
      <c r="B58" s="83" t="s">
        <v>191</v>
      </c>
      <c r="C58" s="47">
        <f t="shared" si="20"/>
        <v>20</v>
      </c>
      <c r="D58" s="47">
        <f t="shared" si="21"/>
        <v>0</v>
      </c>
      <c r="E58" s="47">
        <v>0</v>
      </c>
      <c r="F58" s="47">
        <v>0</v>
      </c>
      <c r="G58" s="47">
        <v>20</v>
      </c>
    </row>
    <row r="59" spans="1:7" ht="34.5" customHeight="1">
      <c r="A59" s="21" t="s">
        <v>192</v>
      </c>
      <c r="B59" s="83" t="s">
        <v>193</v>
      </c>
      <c r="C59" s="47">
        <f t="shared" si="20"/>
        <v>135.678</v>
      </c>
      <c r="D59" s="47">
        <f t="shared" si="21"/>
        <v>0</v>
      </c>
      <c r="E59" s="47">
        <f aca="true" t="shared" si="31" ref="E59:G59">E60</f>
        <v>0</v>
      </c>
      <c r="F59" s="47">
        <f t="shared" si="31"/>
        <v>0</v>
      </c>
      <c r="G59" s="47">
        <f t="shared" si="31"/>
        <v>135.678</v>
      </c>
    </row>
    <row r="60" spans="1:7" ht="34.5" customHeight="1">
      <c r="A60" s="21" t="s">
        <v>194</v>
      </c>
      <c r="B60" s="83" t="s">
        <v>195</v>
      </c>
      <c r="C60" s="47">
        <f t="shared" si="20"/>
        <v>135.678</v>
      </c>
      <c r="D60" s="47">
        <f t="shared" si="21"/>
        <v>0</v>
      </c>
      <c r="E60" s="47">
        <v>0</v>
      </c>
      <c r="F60" s="47">
        <v>0</v>
      </c>
      <c r="G60" s="47">
        <v>135.678</v>
      </c>
    </row>
    <row r="61" spans="1:7" ht="34.5" customHeight="1">
      <c r="A61" s="21" t="s">
        <v>196</v>
      </c>
      <c r="B61" s="83" t="s">
        <v>197</v>
      </c>
      <c r="C61" s="47">
        <f t="shared" si="20"/>
        <v>176.7103</v>
      </c>
      <c r="D61" s="47">
        <f t="shared" si="21"/>
        <v>141.7103</v>
      </c>
      <c r="E61" s="47">
        <f aca="true" t="shared" si="32" ref="E61:G61">E62+E63+E64+E65</f>
        <v>141.7103</v>
      </c>
      <c r="F61" s="47">
        <f t="shared" si="32"/>
        <v>0</v>
      </c>
      <c r="G61" s="47">
        <f t="shared" si="32"/>
        <v>35</v>
      </c>
    </row>
    <row r="62" spans="1:7" ht="34.5" customHeight="1">
      <c r="A62" s="21" t="s">
        <v>198</v>
      </c>
      <c r="B62" s="83" t="s">
        <v>199</v>
      </c>
      <c r="C62" s="47">
        <f t="shared" si="20"/>
        <v>76.4256</v>
      </c>
      <c r="D62" s="47">
        <f t="shared" si="21"/>
        <v>76.4256</v>
      </c>
      <c r="E62" s="47">
        <v>76.4256</v>
      </c>
      <c r="F62" s="47">
        <v>0</v>
      </c>
      <c r="G62" s="47">
        <v>0</v>
      </c>
    </row>
    <row r="63" spans="1:7" ht="34.5" customHeight="1">
      <c r="A63" s="21" t="s">
        <v>200</v>
      </c>
      <c r="B63" s="83" t="s">
        <v>201</v>
      </c>
      <c r="C63" s="47">
        <f t="shared" si="20"/>
        <v>36.1702</v>
      </c>
      <c r="D63" s="47">
        <f t="shared" si="21"/>
        <v>36.1702</v>
      </c>
      <c r="E63" s="47">
        <v>36.1702</v>
      </c>
      <c r="F63" s="47">
        <v>0</v>
      </c>
      <c r="G63" s="47">
        <v>0</v>
      </c>
    </row>
    <row r="64" spans="1:7" ht="34.5" customHeight="1">
      <c r="A64" s="21" t="s">
        <v>202</v>
      </c>
      <c r="B64" s="83" t="s">
        <v>203</v>
      </c>
      <c r="C64" s="47">
        <f t="shared" si="20"/>
        <v>29.1145</v>
      </c>
      <c r="D64" s="47">
        <f t="shared" si="21"/>
        <v>29.1145</v>
      </c>
      <c r="E64" s="47">
        <v>29.1145</v>
      </c>
      <c r="F64" s="47">
        <v>0</v>
      </c>
      <c r="G64" s="47">
        <v>0</v>
      </c>
    </row>
    <row r="65" spans="1:7" ht="34.5" customHeight="1">
      <c r="A65" s="21" t="s">
        <v>204</v>
      </c>
      <c r="B65" s="83" t="s">
        <v>205</v>
      </c>
      <c r="C65" s="47">
        <f t="shared" si="20"/>
        <v>35</v>
      </c>
      <c r="D65" s="47">
        <f t="shared" si="21"/>
        <v>0</v>
      </c>
      <c r="E65" s="47">
        <v>0</v>
      </c>
      <c r="F65" s="47">
        <v>0</v>
      </c>
      <c r="G65" s="47">
        <v>35</v>
      </c>
    </row>
    <row r="66" spans="1:7" ht="34.5" customHeight="1">
      <c r="A66" s="21" t="s">
        <v>206</v>
      </c>
      <c r="B66" s="83" t="s">
        <v>207</v>
      </c>
      <c r="C66" s="47">
        <f t="shared" si="20"/>
        <v>244.3</v>
      </c>
      <c r="D66" s="47">
        <f t="shared" si="21"/>
        <v>0</v>
      </c>
      <c r="E66" s="47">
        <f aca="true" t="shared" si="33" ref="E66:G66">E67+E69</f>
        <v>0</v>
      </c>
      <c r="F66" s="47">
        <f t="shared" si="33"/>
        <v>0</v>
      </c>
      <c r="G66" s="47">
        <f t="shared" si="33"/>
        <v>244.3</v>
      </c>
    </row>
    <row r="67" spans="1:7" ht="34.5" customHeight="1">
      <c r="A67" s="21" t="s">
        <v>208</v>
      </c>
      <c r="B67" s="83" t="s">
        <v>209</v>
      </c>
      <c r="C67" s="47">
        <f t="shared" si="20"/>
        <v>17</v>
      </c>
      <c r="D67" s="47">
        <f t="shared" si="21"/>
        <v>0</v>
      </c>
      <c r="E67" s="47">
        <f aca="true" t="shared" si="34" ref="E67:G67">E68</f>
        <v>0</v>
      </c>
      <c r="F67" s="47">
        <f t="shared" si="34"/>
        <v>0</v>
      </c>
      <c r="G67" s="47">
        <f t="shared" si="34"/>
        <v>17</v>
      </c>
    </row>
    <row r="68" spans="1:7" ht="34.5" customHeight="1">
      <c r="A68" s="21" t="s">
        <v>210</v>
      </c>
      <c r="B68" s="83" t="s">
        <v>211</v>
      </c>
      <c r="C68" s="47">
        <f t="shared" si="20"/>
        <v>17</v>
      </c>
      <c r="D68" s="47">
        <f t="shared" si="21"/>
        <v>0</v>
      </c>
      <c r="E68" s="47">
        <v>0</v>
      </c>
      <c r="F68" s="47">
        <v>0</v>
      </c>
      <c r="G68" s="47">
        <v>17</v>
      </c>
    </row>
    <row r="69" spans="1:7" ht="34.5" customHeight="1">
      <c r="A69" s="21" t="s">
        <v>212</v>
      </c>
      <c r="B69" s="83" t="s">
        <v>213</v>
      </c>
      <c r="C69" s="47">
        <f t="shared" si="20"/>
        <v>227.3</v>
      </c>
      <c r="D69" s="47">
        <f t="shared" si="21"/>
        <v>0</v>
      </c>
      <c r="E69" s="47">
        <f aca="true" t="shared" si="35" ref="E69:G69">E70</f>
        <v>0</v>
      </c>
      <c r="F69" s="47">
        <f t="shared" si="35"/>
        <v>0</v>
      </c>
      <c r="G69" s="47">
        <f t="shared" si="35"/>
        <v>227.3</v>
      </c>
    </row>
    <row r="70" spans="1:7" ht="34.5" customHeight="1">
      <c r="A70" s="21" t="s">
        <v>214</v>
      </c>
      <c r="B70" s="83" t="s">
        <v>215</v>
      </c>
      <c r="C70" s="47">
        <f t="shared" si="20"/>
        <v>227.3</v>
      </c>
      <c r="D70" s="47">
        <f t="shared" si="21"/>
        <v>0</v>
      </c>
      <c r="E70" s="47">
        <v>0</v>
      </c>
      <c r="F70" s="47">
        <v>0</v>
      </c>
      <c r="G70" s="47">
        <v>227.3</v>
      </c>
    </row>
    <row r="71" spans="1:7" ht="34.5" customHeight="1">
      <c r="A71" s="21" t="s">
        <v>216</v>
      </c>
      <c r="B71" s="83" t="s">
        <v>217</v>
      </c>
      <c r="C71" s="47">
        <f aca="true" t="shared" si="36" ref="C71:C105">D71+G71</f>
        <v>1812.2002</v>
      </c>
      <c r="D71" s="47">
        <f aca="true" t="shared" si="37" ref="D71:D105">E71+F71</f>
        <v>495.2002</v>
      </c>
      <c r="E71" s="47">
        <f aca="true" t="shared" si="38" ref="E71:G71">E72+E75+E77+E79</f>
        <v>411.8448</v>
      </c>
      <c r="F71" s="47">
        <f t="shared" si="38"/>
        <v>83.3554</v>
      </c>
      <c r="G71" s="47">
        <f t="shared" si="38"/>
        <v>1317</v>
      </c>
    </row>
    <row r="72" spans="1:7" ht="34.5" customHeight="1">
      <c r="A72" s="21" t="s">
        <v>218</v>
      </c>
      <c r="B72" s="83" t="s">
        <v>219</v>
      </c>
      <c r="C72" s="47">
        <f t="shared" si="36"/>
        <v>501.2002</v>
      </c>
      <c r="D72" s="47">
        <f t="shared" si="37"/>
        <v>495.2002</v>
      </c>
      <c r="E72" s="47">
        <f aca="true" t="shared" si="39" ref="E72:G72">E73+E74</f>
        <v>411.8448</v>
      </c>
      <c r="F72" s="47">
        <f t="shared" si="39"/>
        <v>83.3554</v>
      </c>
      <c r="G72" s="47">
        <f t="shared" si="39"/>
        <v>6</v>
      </c>
    </row>
    <row r="73" spans="1:7" ht="34.5" customHeight="1">
      <c r="A73" s="21" t="s">
        <v>220</v>
      </c>
      <c r="B73" s="83" t="s">
        <v>221</v>
      </c>
      <c r="C73" s="47">
        <f t="shared" si="36"/>
        <v>495.2002</v>
      </c>
      <c r="D73" s="47">
        <f t="shared" si="37"/>
        <v>495.2002</v>
      </c>
      <c r="E73" s="47">
        <v>411.8448</v>
      </c>
      <c r="F73" s="47">
        <v>83.3554</v>
      </c>
      <c r="G73" s="47">
        <v>0</v>
      </c>
    </row>
    <row r="74" spans="1:7" ht="34.5" customHeight="1">
      <c r="A74" s="21" t="s">
        <v>222</v>
      </c>
      <c r="B74" s="83" t="s">
        <v>223</v>
      </c>
      <c r="C74" s="47">
        <f t="shared" si="36"/>
        <v>6</v>
      </c>
      <c r="D74" s="47">
        <f t="shared" si="37"/>
        <v>0</v>
      </c>
      <c r="E74" s="47">
        <v>0</v>
      </c>
      <c r="F74" s="47">
        <v>0</v>
      </c>
      <c r="G74" s="47">
        <v>6</v>
      </c>
    </row>
    <row r="75" spans="1:7" ht="34.5" customHeight="1">
      <c r="A75" s="21" t="s">
        <v>224</v>
      </c>
      <c r="B75" s="83" t="s">
        <v>225</v>
      </c>
      <c r="C75" s="47">
        <f t="shared" si="36"/>
        <v>60</v>
      </c>
      <c r="D75" s="47">
        <f t="shared" si="37"/>
        <v>0</v>
      </c>
      <c r="E75" s="47">
        <f aca="true" t="shared" si="40" ref="E75:G75">E76</f>
        <v>0</v>
      </c>
      <c r="F75" s="47">
        <f t="shared" si="40"/>
        <v>0</v>
      </c>
      <c r="G75" s="47">
        <f t="shared" si="40"/>
        <v>60</v>
      </c>
    </row>
    <row r="76" spans="1:7" ht="34.5" customHeight="1">
      <c r="A76" s="21" t="s">
        <v>226</v>
      </c>
      <c r="B76" s="83" t="s">
        <v>227</v>
      </c>
      <c r="C76" s="47">
        <f t="shared" si="36"/>
        <v>60</v>
      </c>
      <c r="D76" s="47">
        <f t="shared" si="37"/>
        <v>0</v>
      </c>
      <c r="E76" s="47">
        <v>0</v>
      </c>
      <c r="F76" s="47">
        <v>0</v>
      </c>
      <c r="G76" s="47">
        <v>60</v>
      </c>
    </row>
    <row r="77" spans="1:7" ht="34.5" customHeight="1">
      <c r="A77" s="21" t="s">
        <v>228</v>
      </c>
      <c r="B77" s="83" t="s">
        <v>229</v>
      </c>
      <c r="C77" s="47">
        <f t="shared" si="36"/>
        <v>134.45</v>
      </c>
      <c r="D77" s="47">
        <f t="shared" si="37"/>
        <v>0</v>
      </c>
      <c r="E77" s="47">
        <f aca="true" t="shared" si="41" ref="E77:G77">E78</f>
        <v>0</v>
      </c>
      <c r="F77" s="47">
        <f t="shared" si="41"/>
        <v>0</v>
      </c>
      <c r="G77" s="47">
        <f t="shared" si="41"/>
        <v>134.45</v>
      </c>
    </row>
    <row r="78" spans="1:7" ht="34.5" customHeight="1">
      <c r="A78" s="21" t="s">
        <v>230</v>
      </c>
      <c r="B78" s="83" t="s">
        <v>231</v>
      </c>
      <c r="C78" s="47">
        <f t="shared" si="36"/>
        <v>134.45</v>
      </c>
      <c r="D78" s="47">
        <f t="shared" si="37"/>
        <v>0</v>
      </c>
      <c r="E78" s="47">
        <v>0</v>
      </c>
      <c r="F78" s="47">
        <v>0</v>
      </c>
      <c r="G78" s="47">
        <v>134.45</v>
      </c>
    </row>
    <row r="79" spans="1:7" ht="34.5" customHeight="1">
      <c r="A79" s="21" t="s">
        <v>232</v>
      </c>
      <c r="B79" s="83" t="s">
        <v>233</v>
      </c>
      <c r="C79" s="47">
        <f t="shared" si="36"/>
        <v>1116.55</v>
      </c>
      <c r="D79" s="47">
        <f t="shared" si="37"/>
        <v>0</v>
      </c>
      <c r="E79" s="47">
        <f aca="true" t="shared" si="42" ref="E79:G79">E80</f>
        <v>0</v>
      </c>
      <c r="F79" s="47">
        <f t="shared" si="42"/>
        <v>0</v>
      </c>
      <c r="G79" s="47">
        <f t="shared" si="42"/>
        <v>1116.55</v>
      </c>
    </row>
    <row r="80" spans="1:7" ht="34.5" customHeight="1">
      <c r="A80" s="21" t="s">
        <v>234</v>
      </c>
      <c r="B80" s="83" t="s">
        <v>235</v>
      </c>
      <c r="C80" s="47">
        <f t="shared" si="36"/>
        <v>1116.55</v>
      </c>
      <c r="D80" s="47">
        <f t="shared" si="37"/>
        <v>0</v>
      </c>
      <c r="E80" s="47">
        <v>0</v>
      </c>
      <c r="F80" s="47">
        <v>0</v>
      </c>
      <c r="G80" s="47">
        <v>1116.55</v>
      </c>
    </row>
    <row r="81" spans="1:7" ht="34.5" customHeight="1">
      <c r="A81" s="21" t="s">
        <v>244</v>
      </c>
      <c r="B81" s="83" t="s">
        <v>245</v>
      </c>
      <c r="C81" s="47">
        <f t="shared" si="36"/>
        <v>2293.0634</v>
      </c>
      <c r="D81" s="47">
        <f t="shared" si="37"/>
        <v>359.0634</v>
      </c>
      <c r="E81" s="47">
        <f aca="true" t="shared" si="43" ref="E81:G81">E82+E87+E90</f>
        <v>302.3873</v>
      </c>
      <c r="F81" s="47">
        <f t="shared" si="43"/>
        <v>56.6761</v>
      </c>
      <c r="G81" s="47">
        <f t="shared" si="43"/>
        <v>1934</v>
      </c>
    </row>
    <row r="82" spans="1:7" ht="34.5" customHeight="1">
      <c r="A82" s="21" t="s">
        <v>246</v>
      </c>
      <c r="B82" s="83" t="s">
        <v>247</v>
      </c>
      <c r="C82" s="47">
        <f t="shared" si="36"/>
        <v>909.0634</v>
      </c>
      <c r="D82" s="47">
        <f t="shared" si="37"/>
        <v>359.0634</v>
      </c>
      <c r="E82" s="47">
        <f aca="true" t="shared" si="44" ref="E82:G82">E83+E84+E85+E86</f>
        <v>302.3873</v>
      </c>
      <c r="F82" s="47">
        <f t="shared" si="44"/>
        <v>56.6761</v>
      </c>
      <c r="G82" s="47">
        <f t="shared" si="44"/>
        <v>550</v>
      </c>
    </row>
    <row r="83" spans="1:7" ht="34.5" customHeight="1">
      <c r="A83" s="21" t="s">
        <v>248</v>
      </c>
      <c r="B83" s="83" t="s">
        <v>101</v>
      </c>
      <c r="C83" s="47">
        <f t="shared" si="36"/>
        <v>359.0634</v>
      </c>
      <c r="D83" s="47">
        <f t="shared" si="37"/>
        <v>359.0634</v>
      </c>
      <c r="E83" s="47">
        <v>302.3873</v>
      </c>
      <c r="F83" s="47">
        <v>56.6761</v>
      </c>
      <c r="G83" s="47">
        <v>0</v>
      </c>
    </row>
    <row r="84" spans="1:7" ht="34.5" customHeight="1">
      <c r="A84" s="21" t="s">
        <v>249</v>
      </c>
      <c r="B84" s="83" t="s">
        <v>250</v>
      </c>
      <c r="C84" s="47">
        <f t="shared" si="36"/>
        <v>10</v>
      </c>
      <c r="D84" s="47">
        <f t="shared" si="37"/>
        <v>0</v>
      </c>
      <c r="E84" s="47">
        <v>0</v>
      </c>
      <c r="F84" s="47">
        <v>0</v>
      </c>
      <c r="G84" s="47">
        <v>10</v>
      </c>
    </row>
    <row r="85" spans="1:7" ht="34.5" customHeight="1">
      <c r="A85" s="21" t="s">
        <v>251</v>
      </c>
      <c r="B85" s="83" t="s">
        <v>252</v>
      </c>
      <c r="C85" s="47">
        <f t="shared" si="36"/>
        <v>500</v>
      </c>
      <c r="D85" s="47">
        <f t="shared" si="37"/>
        <v>0</v>
      </c>
      <c r="E85" s="47">
        <v>0</v>
      </c>
      <c r="F85" s="47">
        <v>0</v>
      </c>
      <c r="G85" s="47">
        <v>500</v>
      </c>
    </row>
    <row r="86" spans="1:7" ht="34.5" customHeight="1">
      <c r="A86" s="21" t="s">
        <v>253</v>
      </c>
      <c r="B86" s="83" t="s">
        <v>254</v>
      </c>
      <c r="C86" s="47">
        <f t="shared" si="36"/>
        <v>40</v>
      </c>
      <c r="D86" s="47">
        <f t="shared" si="37"/>
        <v>0</v>
      </c>
      <c r="E86" s="47">
        <v>0</v>
      </c>
      <c r="F86" s="47">
        <v>0</v>
      </c>
      <c r="G86" s="47">
        <v>40</v>
      </c>
    </row>
    <row r="87" spans="1:7" ht="34.5" customHeight="1">
      <c r="A87" s="21" t="s">
        <v>255</v>
      </c>
      <c r="B87" s="83" t="s">
        <v>256</v>
      </c>
      <c r="C87" s="47">
        <f t="shared" si="36"/>
        <v>124</v>
      </c>
      <c r="D87" s="47">
        <f t="shared" si="37"/>
        <v>0</v>
      </c>
      <c r="E87" s="47">
        <f aca="true" t="shared" si="45" ref="E87:G87">E88+E89</f>
        <v>0</v>
      </c>
      <c r="F87" s="47">
        <f t="shared" si="45"/>
        <v>0</v>
      </c>
      <c r="G87" s="47">
        <f t="shared" si="45"/>
        <v>124</v>
      </c>
    </row>
    <row r="88" spans="1:7" ht="34.5" customHeight="1">
      <c r="A88" s="21" t="s">
        <v>257</v>
      </c>
      <c r="B88" s="83" t="s">
        <v>258</v>
      </c>
      <c r="C88" s="47">
        <f t="shared" si="36"/>
        <v>120</v>
      </c>
      <c r="D88" s="47">
        <f t="shared" si="37"/>
        <v>0</v>
      </c>
      <c r="E88" s="47">
        <v>0</v>
      </c>
      <c r="F88" s="47">
        <v>0</v>
      </c>
      <c r="G88" s="47">
        <v>120</v>
      </c>
    </row>
    <row r="89" spans="1:7" ht="34.5" customHeight="1">
      <c r="A89" s="21" t="s">
        <v>259</v>
      </c>
      <c r="B89" s="83" t="s">
        <v>260</v>
      </c>
      <c r="C89" s="47">
        <f t="shared" si="36"/>
        <v>4</v>
      </c>
      <c r="D89" s="47">
        <f t="shared" si="37"/>
        <v>0</v>
      </c>
      <c r="E89" s="47">
        <v>0</v>
      </c>
      <c r="F89" s="47">
        <v>0</v>
      </c>
      <c r="G89" s="47">
        <v>4</v>
      </c>
    </row>
    <row r="90" spans="1:7" ht="34.5" customHeight="1">
      <c r="A90" s="21" t="s">
        <v>261</v>
      </c>
      <c r="B90" s="83" t="s">
        <v>262</v>
      </c>
      <c r="C90" s="47">
        <f t="shared" si="36"/>
        <v>1260</v>
      </c>
      <c r="D90" s="47">
        <f t="shared" si="37"/>
        <v>0</v>
      </c>
      <c r="E90" s="47">
        <f aca="true" t="shared" si="46" ref="E90:G90">E91</f>
        <v>0</v>
      </c>
      <c r="F90" s="47">
        <f t="shared" si="46"/>
        <v>0</v>
      </c>
      <c r="G90" s="47">
        <f t="shared" si="46"/>
        <v>1260</v>
      </c>
    </row>
    <row r="91" spans="1:7" ht="34.5" customHeight="1">
      <c r="A91" s="21" t="s">
        <v>263</v>
      </c>
      <c r="B91" s="83" t="s">
        <v>264</v>
      </c>
      <c r="C91" s="47">
        <f t="shared" si="36"/>
        <v>1260</v>
      </c>
      <c r="D91" s="47">
        <f t="shared" si="37"/>
        <v>0</v>
      </c>
      <c r="E91" s="47">
        <v>0</v>
      </c>
      <c r="F91" s="47">
        <v>0</v>
      </c>
      <c r="G91" s="47">
        <v>1260</v>
      </c>
    </row>
    <row r="92" spans="1:7" ht="34.5" customHeight="1">
      <c r="A92" s="21" t="s">
        <v>265</v>
      </c>
      <c r="B92" s="83" t="s">
        <v>266</v>
      </c>
      <c r="C92" s="47">
        <f t="shared" si="36"/>
        <v>43</v>
      </c>
      <c r="D92" s="47">
        <f t="shared" si="37"/>
        <v>0</v>
      </c>
      <c r="E92" s="47">
        <f aca="true" t="shared" si="47" ref="E92:G92">E93</f>
        <v>0</v>
      </c>
      <c r="F92" s="47">
        <f t="shared" si="47"/>
        <v>0</v>
      </c>
      <c r="G92" s="47">
        <f t="shared" si="47"/>
        <v>43</v>
      </c>
    </row>
    <row r="93" spans="1:7" ht="34.5" customHeight="1">
      <c r="A93" s="21" t="s">
        <v>267</v>
      </c>
      <c r="B93" s="83" t="s">
        <v>268</v>
      </c>
      <c r="C93" s="47">
        <f t="shared" si="36"/>
        <v>43</v>
      </c>
      <c r="D93" s="47">
        <f t="shared" si="37"/>
        <v>0</v>
      </c>
      <c r="E93" s="47">
        <f aca="true" t="shared" si="48" ref="E93:G93">E94</f>
        <v>0</v>
      </c>
      <c r="F93" s="47">
        <f t="shared" si="48"/>
        <v>0</v>
      </c>
      <c r="G93" s="47">
        <f t="shared" si="48"/>
        <v>43</v>
      </c>
    </row>
    <row r="94" spans="1:7" ht="34.5" customHeight="1">
      <c r="A94" s="21" t="s">
        <v>269</v>
      </c>
      <c r="B94" s="83" t="s">
        <v>270</v>
      </c>
      <c r="C94" s="47">
        <f t="shared" si="36"/>
        <v>43</v>
      </c>
      <c r="D94" s="47">
        <f t="shared" si="37"/>
        <v>0</v>
      </c>
      <c r="E94" s="47">
        <v>0</v>
      </c>
      <c r="F94" s="47">
        <v>0</v>
      </c>
      <c r="G94" s="47">
        <v>43</v>
      </c>
    </row>
    <row r="95" spans="1:7" ht="34.5" customHeight="1">
      <c r="A95" s="21" t="s">
        <v>271</v>
      </c>
      <c r="B95" s="83" t="s">
        <v>272</v>
      </c>
      <c r="C95" s="47">
        <f t="shared" si="36"/>
        <v>100</v>
      </c>
      <c r="D95" s="47">
        <f t="shared" si="37"/>
        <v>0</v>
      </c>
      <c r="E95" s="47">
        <f aca="true" t="shared" si="49" ref="E95:G95">E96</f>
        <v>0</v>
      </c>
      <c r="F95" s="47">
        <f t="shared" si="49"/>
        <v>0</v>
      </c>
      <c r="G95" s="47">
        <f t="shared" si="49"/>
        <v>100</v>
      </c>
    </row>
    <row r="96" spans="1:7" ht="34.5" customHeight="1">
      <c r="A96" s="21" t="s">
        <v>273</v>
      </c>
      <c r="B96" s="83" t="s">
        <v>274</v>
      </c>
      <c r="C96" s="47">
        <f t="shared" si="36"/>
        <v>100</v>
      </c>
      <c r="D96" s="47">
        <f t="shared" si="37"/>
        <v>0</v>
      </c>
      <c r="E96" s="47">
        <f aca="true" t="shared" si="50" ref="E96:G96">E97</f>
        <v>0</v>
      </c>
      <c r="F96" s="47">
        <f t="shared" si="50"/>
        <v>0</v>
      </c>
      <c r="G96" s="47">
        <f t="shared" si="50"/>
        <v>100</v>
      </c>
    </row>
    <row r="97" spans="1:7" ht="34.5" customHeight="1">
      <c r="A97" s="21" t="s">
        <v>275</v>
      </c>
      <c r="B97" s="83" t="s">
        <v>276</v>
      </c>
      <c r="C97" s="47">
        <f t="shared" si="36"/>
        <v>100</v>
      </c>
      <c r="D97" s="47">
        <f t="shared" si="37"/>
        <v>0</v>
      </c>
      <c r="E97" s="47">
        <v>0</v>
      </c>
      <c r="F97" s="47">
        <v>0</v>
      </c>
      <c r="G97" s="47">
        <v>100</v>
      </c>
    </row>
    <row r="98" spans="1:7" ht="34.5" customHeight="1">
      <c r="A98" s="21" t="s">
        <v>277</v>
      </c>
      <c r="B98" s="83" t="s">
        <v>278</v>
      </c>
      <c r="C98" s="47">
        <f t="shared" si="36"/>
        <v>5</v>
      </c>
      <c r="D98" s="47">
        <f t="shared" si="37"/>
        <v>0</v>
      </c>
      <c r="E98" s="47">
        <f aca="true" t="shared" si="51" ref="E98:G98">E99</f>
        <v>0</v>
      </c>
      <c r="F98" s="47">
        <f t="shared" si="51"/>
        <v>0</v>
      </c>
      <c r="G98" s="47">
        <f t="shared" si="51"/>
        <v>5</v>
      </c>
    </row>
    <row r="99" spans="1:7" ht="34.5" customHeight="1">
      <c r="A99" s="21" t="s">
        <v>279</v>
      </c>
      <c r="B99" s="83" t="s">
        <v>280</v>
      </c>
      <c r="C99" s="47">
        <f t="shared" si="36"/>
        <v>5</v>
      </c>
      <c r="D99" s="47">
        <f t="shared" si="37"/>
        <v>0</v>
      </c>
      <c r="E99" s="47">
        <f aca="true" t="shared" si="52" ref="E99:G99">E100</f>
        <v>0</v>
      </c>
      <c r="F99" s="47">
        <f t="shared" si="52"/>
        <v>0</v>
      </c>
      <c r="G99" s="47">
        <f t="shared" si="52"/>
        <v>5</v>
      </c>
    </row>
    <row r="100" spans="1:7" ht="34.5" customHeight="1">
      <c r="A100" s="21" t="s">
        <v>281</v>
      </c>
      <c r="B100" s="83" t="s">
        <v>282</v>
      </c>
      <c r="C100" s="47">
        <f t="shared" si="36"/>
        <v>5</v>
      </c>
      <c r="D100" s="47">
        <f t="shared" si="37"/>
        <v>0</v>
      </c>
      <c r="E100" s="47">
        <v>0</v>
      </c>
      <c r="F100" s="47">
        <v>0</v>
      </c>
      <c r="G100" s="47">
        <v>5</v>
      </c>
    </row>
    <row r="101" spans="1:7" ht="34.5" customHeight="1">
      <c r="A101" s="21" t="s">
        <v>283</v>
      </c>
      <c r="B101" s="83" t="s">
        <v>284</v>
      </c>
      <c r="C101" s="47">
        <f t="shared" si="36"/>
        <v>158</v>
      </c>
      <c r="D101" s="47">
        <f t="shared" si="37"/>
        <v>0</v>
      </c>
      <c r="E101" s="47">
        <f aca="true" t="shared" si="53" ref="E101:G101">E102</f>
        <v>0</v>
      </c>
      <c r="F101" s="47">
        <f t="shared" si="53"/>
        <v>0</v>
      </c>
      <c r="G101" s="47">
        <f t="shared" si="53"/>
        <v>158</v>
      </c>
    </row>
    <row r="102" spans="1:7" ht="34.5" customHeight="1">
      <c r="A102" s="21" t="s">
        <v>285</v>
      </c>
      <c r="B102" s="83" t="s">
        <v>286</v>
      </c>
      <c r="C102" s="47">
        <f t="shared" si="36"/>
        <v>158</v>
      </c>
      <c r="D102" s="47">
        <f t="shared" si="37"/>
        <v>0</v>
      </c>
      <c r="E102" s="47">
        <f aca="true" t="shared" si="54" ref="E102:G102">E103+E104</f>
        <v>0</v>
      </c>
      <c r="F102" s="47">
        <f t="shared" si="54"/>
        <v>0</v>
      </c>
      <c r="G102" s="47">
        <f t="shared" si="54"/>
        <v>158</v>
      </c>
    </row>
    <row r="103" spans="1:7" ht="34.5" customHeight="1">
      <c r="A103" s="21" t="s">
        <v>287</v>
      </c>
      <c r="B103" s="83" t="s">
        <v>288</v>
      </c>
      <c r="C103" s="47">
        <f t="shared" si="36"/>
        <v>80</v>
      </c>
      <c r="D103" s="47">
        <f t="shared" si="37"/>
        <v>0</v>
      </c>
      <c r="E103" s="47">
        <v>0</v>
      </c>
      <c r="F103" s="47">
        <v>0</v>
      </c>
      <c r="G103" s="47">
        <v>80</v>
      </c>
    </row>
    <row r="104" spans="1:7" ht="34.5" customHeight="1">
      <c r="A104" s="21" t="s">
        <v>289</v>
      </c>
      <c r="B104" s="83" t="s">
        <v>290</v>
      </c>
      <c r="C104" s="47">
        <f t="shared" si="36"/>
        <v>78</v>
      </c>
      <c r="D104" s="47">
        <f t="shared" si="37"/>
        <v>0</v>
      </c>
      <c r="E104" s="47">
        <v>0</v>
      </c>
      <c r="F104" s="47">
        <v>0</v>
      </c>
      <c r="G104" s="47">
        <v>78</v>
      </c>
    </row>
    <row r="105" spans="1:7" ht="34.5" customHeight="1">
      <c r="A105" s="76" t="s">
        <v>307</v>
      </c>
      <c r="B105" s="76" t="s">
        <v>82</v>
      </c>
      <c r="C105" s="47">
        <f t="shared" si="36"/>
        <v>7576.7152</v>
      </c>
      <c r="D105" s="47">
        <f t="shared" si="37"/>
        <v>2659.7778</v>
      </c>
      <c r="E105" s="47">
        <f aca="true" t="shared" si="55" ref="E105:G105">E6+E23+E28+E33+E36+E41+E53+E66+E71+E81+E92+E95+E98+E101</f>
        <v>2219.1521</v>
      </c>
      <c r="F105" s="47">
        <f t="shared" si="55"/>
        <v>440.62570000000005</v>
      </c>
      <c r="G105" s="47">
        <f t="shared" si="55"/>
        <v>4916.9374</v>
      </c>
    </row>
    <row r="106" spans="1:7" ht="27.75" customHeight="1">
      <c r="A106" s="109" t="s">
        <v>292</v>
      </c>
      <c r="B106" s="109"/>
      <c r="C106" s="110"/>
      <c r="D106" s="111"/>
      <c r="E106" s="111"/>
      <c r="F106" s="111"/>
      <c r="G106" s="111"/>
    </row>
  </sheetData>
  <sheetProtection/>
  <mergeCells count="4">
    <mergeCell ref="A4:A5"/>
    <mergeCell ref="B4:B5"/>
    <mergeCell ref="C4:C5"/>
    <mergeCell ref="G4:G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view="pageBreakPreview" zoomScale="85" zoomScaleNormal="115" zoomScaleSheetLayoutView="85" workbookViewId="0" topLeftCell="A3">
      <selection activeCell="C23" sqref="C23"/>
    </sheetView>
  </sheetViews>
  <sheetFormatPr defaultColWidth="9.16015625" defaultRowHeight="12.75" customHeight="1"/>
  <cols>
    <col min="1" max="1" width="20.16015625" style="95" customWidth="1"/>
    <col min="2" max="2" width="39.33203125" style="95" customWidth="1"/>
    <col min="3" max="5" width="24.66015625" style="96" customWidth="1"/>
    <col min="6" max="243" width="7.66015625" style="95" customWidth="1"/>
    <col min="244" max="16384" width="9.16015625" style="95" customWidth="1"/>
  </cols>
  <sheetData>
    <row r="1" spans="1:2" ht="33.75" customHeight="1">
      <c r="A1" s="66" t="s">
        <v>308</v>
      </c>
      <c r="B1" s="66"/>
    </row>
    <row r="2" spans="1:243" ht="39.75" customHeight="1">
      <c r="A2" s="67" t="s">
        <v>309</v>
      </c>
      <c r="B2" s="67"/>
      <c r="C2" s="97"/>
      <c r="D2" s="97"/>
      <c r="E2" s="97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</row>
    <row r="3" spans="1:243" ht="15" customHeight="1">
      <c r="A3" s="63"/>
      <c r="B3" s="63"/>
      <c r="C3" s="98"/>
      <c r="D3" s="98"/>
      <c r="E3" s="98" t="s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39.75" customHeight="1">
      <c r="A4" s="68" t="s">
        <v>310</v>
      </c>
      <c r="B4" s="68"/>
      <c r="C4" s="99" t="s">
        <v>311</v>
      </c>
      <c r="D4" s="99"/>
      <c r="E4" s="9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39.75" customHeight="1">
      <c r="A5" s="68" t="s">
        <v>80</v>
      </c>
      <c r="B5" s="68" t="s">
        <v>81</v>
      </c>
      <c r="C5" s="100" t="s">
        <v>303</v>
      </c>
      <c r="D5" s="100" t="s">
        <v>304</v>
      </c>
      <c r="E5" s="100" t="s">
        <v>305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</row>
    <row r="6" spans="1:243" ht="34.5" customHeight="1">
      <c r="A6" s="83" t="s">
        <v>312</v>
      </c>
      <c r="B6" s="83" t="s">
        <v>313</v>
      </c>
      <c r="C6" s="47">
        <f aca="true" t="shared" si="0" ref="C6:C17">D6+E6</f>
        <v>2147.7196999999996</v>
      </c>
      <c r="D6" s="47">
        <f>SUM(D7:D18)</f>
        <v>2147.7196999999996</v>
      </c>
      <c r="E6" s="47">
        <f>SUM(E7:E18)</f>
        <v>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</row>
    <row r="7" spans="1:243" ht="34.5" customHeight="1">
      <c r="A7" s="83" t="s">
        <v>314</v>
      </c>
      <c r="B7" s="83" t="s">
        <v>315</v>
      </c>
      <c r="C7" s="47">
        <f t="shared" si="0"/>
        <v>324.8712</v>
      </c>
      <c r="D7" s="47">
        <v>324.8712</v>
      </c>
      <c r="E7" s="47">
        <v>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</row>
    <row r="8" spans="1:243" ht="34.5" customHeight="1">
      <c r="A8" s="83" t="s">
        <v>316</v>
      </c>
      <c r="B8" s="83" t="s">
        <v>317</v>
      </c>
      <c r="C8" s="47">
        <f t="shared" si="0"/>
        <v>303.66</v>
      </c>
      <c r="D8" s="47">
        <v>303.66</v>
      </c>
      <c r="E8" s="47">
        <v>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</row>
    <row r="9" spans="1:243" ht="34.5" customHeight="1">
      <c r="A9" s="83" t="s">
        <v>318</v>
      </c>
      <c r="B9" s="83" t="s">
        <v>319</v>
      </c>
      <c r="C9" s="47">
        <f t="shared" si="0"/>
        <v>16.0879</v>
      </c>
      <c r="D9" s="47">
        <v>16.0879</v>
      </c>
      <c r="E9" s="47">
        <v>0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</row>
    <row r="10" spans="1:243" ht="34.5" customHeight="1">
      <c r="A10" s="83">
        <v>30106</v>
      </c>
      <c r="B10" s="83" t="s">
        <v>320</v>
      </c>
      <c r="C10" s="47">
        <f t="shared" si="0"/>
        <v>25.668</v>
      </c>
      <c r="D10" s="47">
        <v>25.668</v>
      </c>
      <c r="E10" s="47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</row>
    <row r="11" spans="1:243" ht="34.5" customHeight="1">
      <c r="A11" s="83" t="s">
        <v>321</v>
      </c>
      <c r="B11" s="83" t="s">
        <v>322</v>
      </c>
      <c r="C11" s="47">
        <f t="shared" si="0"/>
        <v>219.2571</v>
      </c>
      <c r="D11" s="47">
        <v>219.2571</v>
      </c>
      <c r="E11" s="47">
        <v>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</row>
    <row r="12" spans="1:243" ht="34.5" customHeight="1">
      <c r="A12" s="83" t="s">
        <v>323</v>
      </c>
      <c r="B12" s="83" t="s">
        <v>324</v>
      </c>
      <c r="C12" s="47">
        <f t="shared" si="0"/>
        <v>171.5745</v>
      </c>
      <c r="D12" s="47">
        <v>171.5745</v>
      </c>
      <c r="E12" s="47">
        <v>0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</row>
    <row r="13" spans="1:243" ht="34.5" customHeight="1">
      <c r="A13" s="83" t="s">
        <v>325</v>
      </c>
      <c r="B13" s="83" t="s">
        <v>326</v>
      </c>
      <c r="C13" s="47">
        <f t="shared" si="0"/>
        <v>85.7873</v>
      </c>
      <c r="D13" s="47">
        <v>85.7873</v>
      </c>
      <c r="E13" s="47">
        <v>0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</row>
    <row r="14" spans="1:243" ht="34.5" customHeight="1">
      <c r="A14" s="83" t="s">
        <v>327</v>
      </c>
      <c r="B14" s="83" t="s">
        <v>328</v>
      </c>
      <c r="C14" s="47">
        <f t="shared" si="0"/>
        <v>112.5957</v>
      </c>
      <c r="D14" s="47">
        <v>112.5957</v>
      </c>
      <c r="E14" s="47">
        <v>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</row>
    <row r="15" spans="1:243" ht="34.5" customHeight="1">
      <c r="A15" s="83" t="s">
        <v>329</v>
      </c>
      <c r="B15" s="83" t="s">
        <v>330</v>
      </c>
      <c r="C15" s="47">
        <f t="shared" si="0"/>
        <v>29.1145</v>
      </c>
      <c r="D15" s="47">
        <v>29.1145</v>
      </c>
      <c r="E15" s="47">
        <v>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</row>
    <row r="16" spans="1:243" ht="34.5" customHeight="1">
      <c r="A16" s="83" t="s">
        <v>331</v>
      </c>
      <c r="B16" s="83" t="s">
        <v>332</v>
      </c>
      <c r="C16" s="47">
        <f t="shared" si="0"/>
        <v>2.5312</v>
      </c>
      <c r="D16" s="47">
        <v>2.5312</v>
      </c>
      <c r="E16" s="47">
        <v>0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</row>
    <row r="17" spans="1:243" ht="34.5" customHeight="1">
      <c r="A17" s="83" t="s">
        <v>333</v>
      </c>
      <c r="B17" s="83" t="s">
        <v>334</v>
      </c>
      <c r="C17" s="47">
        <f t="shared" si="0"/>
        <v>537.7692</v>
      </c>
      <c r="D17" s="47">
        <v>537.7692</v>
      </c>
      <c r="E17" s="47">
        <v>0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</row>
    <row r="18" spans="1:243" ht="34.5" customHeight="1">
      <c r="A18" s="83" t="s">
        <v>335</v>
      </c>
      <c r="B18" s="83" t="s">
        <v>336</v>
      </c>
      <c r="C18" s="47">
        <f aca="true" t="shared" si="1" ref="C18:C39">D18+E18</f>
        <v>318.8031</v>
      </c>
      <c r="D18" s="47">
        <v>318.8031</v>
      </c>
      <c r="E18" s="47"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</row>
    <row r="19" spans="1:243" ht="34.5" customHeight="1">
      <c r="A19" s="83" t="s">
        <v>337</v>
      </c>
      <c r="B19" s="83" t="s">
        <v>338</v>
      </c>
      <c r="C19" s="47">
        <f t="shared" si="1"/>
        <v>440.6257</v>
      </c>
      <c r="D19" s="47">
        <f>SUM(D20:D31)</f>
        <v>0</v>
      </c>
      <c r="E19" s="47">
        <f>SUM(E20:E31)</f>
        <v>440.6257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</row>
    <row r="20" spans="1:243" ht="34.5" customHeight="1">
      <c r="A20" s="83" t="s">
        <v>339</v>
      </c>
      <c r="B20" s="83" t="s">
        <v>340</v>
      </c>
      <c r="C20" s="47">
        <f t="shared" si="1"/>
        <v>113.2</v>
      </c>
      <c r="D20" s="47">
        <v>0</v>
      </c>
      <c r="E20" s="47">
        <v>113.2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</row>
    <row r="21" spans="1:243" ht="34.5" customHeight="1">
      <c r="A21" s="83" t="s">
        <v>341</v>
      </c>
      <c r="B21" s="83" t="s">
        <v>342</v>
      </c>
      <c r="C21" s="47">
        <f t="shared" si="1"/>
        <v>3</v>
      </c>
      <c r="D21" s="47">
        <v>0</v>
      </c>
      <c r="E21" s="47">
        <v>3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</row>
    <row r="22" spans="1:243" ht="34.5" customHeight="1">
      <c r="A22" s="83" t="s">
        <v>343</v>
      </c>
      <c r="B22" s="83" t="s">
        <v>344</v>
      </c>
      <c r="C22" s="47">
        <f t="shared" si="1"/>
        <v>44.4</v>
      </c>
      <c r="D22" s="47">
        <v>0</v>
      </c>
      <c r="E22" s="47">
        <v>44.4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</row>
    <row r="23" spans="1:243" ht="34.5" customHeight="1">
      <c r="A23" s="83" t="s">
        <v>345</v>
      </c>
      <c r="B23" s="83" t="s">
        <v>346</v>
      </c>
      <c r="C23" s="47">
        <f t="shared" si="1"/>
        <v>27.972</v>
      </c>
      <c r="D23" s="47">
        <v>0</v>
      </c>
      <c r="E23" s="47">
        <v>27.972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</row>
    <row r="24" spans="1:243" ht="34.5" customHeight="1">
      <c r="A24" s="83" t="s">
        <v>347</v>
      </c>
      <c r="B24" s="83" t="s">
        <v>348</v>
      </c>
      <c r="C24" s="47">
        <f t="shared" si="1"/>
        <v>4</v>
      </c>
      <c r="D24" s="47">
        <v>0</v>
      </c>
      <c r="E24" s="47">
        <v>4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</row>
    <row r="25" spans="1:243" ht="34.5" customHeight="1">
      <c r="A25" s="83" t="s">
        <v>349</v>
      </c>
      <c r="B25" s="83" t="s">
        <v>350</v>
      </c>
      <c r="C25" s="47">
        <f t="shared" si="1"/>
        <v>10</v>
      </c>
      <c r="D25" s="47">
        <v>0</v>
      </c>
      <c r="E25" s="47">
        <v>10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</row>
    <row r="26" spans="1:243" ht="34.5" customHeight="1">
      <c r="A26" s="83" t="s">
        <v>351</v>
      </c>
      <c r="B26" s="83" t="s">
        <v>352</v>
      </c>
      <c r="C26" s="47">
        <f t="shared" si="1"/>
        <v>4.873</v>
      </c>
      <c r="D26" s="47">
        <v>0</v>
      </c>
      <c r="E26" s="47">
        <v>4.873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</row>
    <row r="27" spans="1:243" ht="34.5" customHeight="1">
      <c r="A27" s="83" t="s">
        <v>353</v>
      </c>
      <c r="B27" s="83" t="s">
        <v>354</v>
      </c>
      <c r="C27" s="47">
        <f t="shared" si="1"/>
        <v>21.0387</v>
      </c>
      <c r="D27" s="47">
        <v>0</v>
      </c>
      <c r="E27" s="47">
        <v>21.0387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</row>
    <row r="28" spans="1:243" ht="34.5" customHeight="1">
      <c r="A28" s="83" t="s">
        <v>355</v>
      </c>
      <c r="B28" s="83" t="s">
        <v>356</v>
      </c>
      <c r="C28" s="47">
        <f t="shared" si="1"/>
        <v>19.95</v>
      </c>
      <c r="D28" s="47">
        <v>0</v>
      </c>
      <c r="E28" s="47">
        <v>19.95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</row>
    <row r="29" spans="1:243" ht="34.5" customHeight="1">
      <c r="A29" s="83" t="s">
        <v>357</v>
      </c>
      <c r="B29" s="83" t="s">
        <v>358</v>
      </c>
      <c r="C29" s="47">
        <f t="shared" si="1"/>
        <v>50</v>
      </c>
      <c r="D29" s="47">
        <v>0</v>
      </c>
      <c r="E29" s="47">
        <v>50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</row>
    <row r="30" spans="1:243" ht="34.5" customHeight="1">
      <c r="A30" s="83" t="s">
        <v>359</v>
      </c>
      <c r="B30" s="83" t="s">
        <v>360</v>
      </c>
      <c r="C30" s="47">
        <f t="shared" si="1"/>
        <v>140.352</v>
      </c>
      <c r="D30" s="47">
        <v>0</v>
      </c>
      <c r="E30" s="47">
        <v>140.352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</row>
    <row r="31" spans="1:243" ht="34.5" customHeight="1">
      <c r="A31" s="83" t="s">
        <v>361</v>
      </c>
      <c r="B31" s="83" t="s">
        <v>362</v>
      </c>
      <c r="C31" s="47">
        <f t="shared" si="1"/>
        <v>1.84</v>
      </c>
      <c r="D31" s="47">
        <v>0</v>
      </c>
      <c r="E31" s="47">
        <v>1.84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</row>
    <row r="32" spans="1:243" ht="34.5" customHeight="1">
      <c r="A32" s="83" t="s">
        <v>363</v>
      </c>
      <c r="B32" s="83" t="s">
        <v>364</v>
      </c>
      <c r="C32" s="47">
        <f t="shared" si="1"/>
        <v>71.4324</v>
      </c>
      <c r="D32" s="47">
        <f>SUM(D33:D36)</f>
        <v>71.4324</v>
      </c>
      <c r="E32" s="47">
        <f>SUM(E33:E36)</f>
        <v>0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</row>
    <row r="33" spans="1:243" ht="34.5" customHeight="1">
      <c r="A33" s="83" t="s">
        <v>365</v>
      </c>
      <c r="B33" s="83" t="s">
        <v>366</v>
      </c>
      <c r="C33" s="47">
        <f t="shared" si="1"/>
        <v>63.0224</v>
      </c>
      <c r="D33" s="47">
        <v>63.0224</v>
      </c>
      <c r="E33" s="47">
        <v>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</row>
    <row r="34" spans="1:243" ht="34.5" customHeight="1">
      <c r="A34" s="83" t="s">
        <v>367</v>
      </c>
      <c r="B34" s="83" t="s">
        <v>368</v>
      </c>
      <c r="C34" s="47">
        <f t="shared" si="1"/>
        <v>1.176</v>
      </c>
      <c r="D34" s="47">
        <v>1.176</v>
      </c>
      <c r="E34" s="47">
        <v>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</row>
    <row r="35" spans="1:243" ht="34.5" customHeight="1">
      <c r="A35" s="83" t="s">
        <v>369</v>
      </c>
      <c r="B35" s="83" t="s">
        <v>370</v>
      </c>
      <c r="C35" s="47">
        <f t="shared" si="1"/>
        <v>7.168</v>
      </c>
      <c r="D35" s="47">
        <v>7.168</v>
      </c>
      <c r="E35" s="47">
        <v>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</row>
    <row r="36" spans="1:243" ht="34.5" customHeight="1">
      <c r="A36" s="83" t="s">
        <v>371</v>
      </c>
      <c r="B36" s="83" t="s">
        <v>372</v>
      </c>
      <c r="C36" s="47">
        <f t="shared" si="1"/>
        <v>0.066</v>
      </c>
      <c r="D36" s="47">
        <v>0.066</v>
      </c>
      <c r="E36" s="47">
        <v>0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</row>
    <row r="37" spans="1:243" ht="34.5" customHeight="1">
      <c r="A37" s="77"/>
      <c r="B37" s="76" t="s">
        <v>82</v>
      </c>
      <c r="C37" s="47">
        <f t="shared" si="1"/>
        <v>2659.7778</v>
      </c>
      <c r="D37" s="47">
        <f>D6+D19+D32</f>
        <v>2219.1521</v>
      </c>
      <c r="E37" s="47">
        <f>E6+E19+E32</f>
        <v>440.6257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</row>
    <row r="38" spans="1:2" ht="29.25" customHeight="1">
      <c r="A38" s="78" t="s">
        <v>373</v>
      </c>
      <c r="B38" s="78"/>
    </row>
  </sheetData>
  <sheetProtection/>
  <mergeCells count="1">
    <mergeCell ref="A4:B4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8" sqref="C8"/>
    </sheetView>
  </sheetViews>
  <sheetFormatPr defaultColWidth="12" defaultRowHeight="11.25"/>
  <cols>
    <col min="1" max="1" width="21.66015625" style="85" customWidth="1"/>
    <col min="2" max="6" width="18" style="85" customWidth="1"/>
    <col min="7" max="16384" width="12" style="85" customWidth="1"/>
  </cols>
  <sheetData>
    <row r="1" spans="1:6" ht="44.25" customHeight="1">
      <c r="A1" s="66" t="s">
        <v>374</v>
      </c>
      <c r="B1" s="86"/>
      <c r="C1" s="86"/>
      <c r="D1" s="86"/>
      <c r="E1" s="86"/>
      <c r="F1" s="86"/>
    </row>
    <row r="2" spans="1:6" ht="42" customHeight="1">
      <c r="A2" s="51" t="s">
        <v>375</v>
      </c>
      <c r="B2" s="51"/>
      <c r="C2" s="51"/>
      <c r="D2" s="51"/>
      <c r="E2" s="51"/>
      <c r="F2" s="51"/>
    </row>
    <row r="3" spans="1:6" ht="24" customHeight="1">
      <c r="A3" s="51"/>
      <c r="B3" s="51"/>
      <c r="C3" s="51"/>
      <c r="D3" s="51"/>
      <c r="E3" s="51"/>
      <c r="F3" s="51"/>
    </row>
    <row r="4" spans="1:6" ht="24" customHeight="1">
      <c r="A4" s="87"/>
      <c r="B4" s="87"/>
      <c r="C4" s="87"/>
      <c r="D4" s="87"/>
      <c r="E4" s="87"/>
      <c r="F4" s="92" t="s">
        <v>2</v>
      </c>
    </row>
    <row r="5" spans="1:9" ht="64.5" customHeight="1">
      <c r="A5" s="88" t="s">
        <v>376</v>
      </c>
      <c r="B5" s="88" t="s">
        <v>377</v>
      </c>
      <c r="C5" s="89" t="s">
        <v>378</v>
      </c>
      <c r="D5" s="89"/>
      <c r="E5" s="89"/>
      <c r="F5" s="89" t="s">
        <v>379</v>
      </c>
      <c r="H5" s="93"/>
      <c r="I5" s="93"/>
    </row>
    <row r="6" spans="1:9" ht="64.5" customHeight="1">
      <c r="A6" s="88"/>
      <c r="B6" s="88"/>
      <c r="C6" s="89" t="s">
        <v>380</v>
      </c>
      <c r="D6" s="88" t="s">
        <v>381</v>
      </c>
      <c r="E6" s="88" t="s">
        <v>382</v>
      </c>
      <c r="F6" s="89"/>
      <c r="H6" s="94"/>
      <c r="I6" s="93"/>
    </row>
    <row r="7" spans="1:9" ht="64.5" customHeight="1">
      <c r="A7" s="90">
        <f>B7+C7+F7</f>
        <v>50</v>
      </c>
      <c r="B7" s="90"/>
      <c r="C7" s="90">
        <f>D7+E7</f>
        <v>50</v>
      </c>
      <c r="D7" s="90">
        <f>20*2</f>
        <v>40</v>
      </c>
      <c r="E7" s="90">
        <f>10</f>
        <v>10</v>
      </c>
      <c r="F7" s="90"/>
      <c r="H7" s="93"/>
      <c r="I7" s="93"/>
    </row>
    <row r="8" spans="1:6" ht="51" customHeight="1">
      <c r="A8" s="91"/>
      <c r="B8" s="87"/>
      <c r="C8" s="87"/>
      <c r="D8" s="87"/>
      <c r="E8" s="87"/>
      <c r="F8" s="87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view="pageBreakPreview" zoomScaleNormal="115" zoomScaleSheetLayoutView="100" workbookViewId="0" topLeftCell="A1">
      <selection activeCell="B10" sqref="B10"/>
    </sheetView>
  </sheetViews>
  <sheetFormatPr defaultColWidth="9.16015625" defaultRowHeight="27.75" customHeight="1"/>
  <cols>
    <col min="1" max="1" width="18.83203125" style="65" customWidth="1"/>
    <col min="2" max="2" width="31.16015625" style="65" customWidth="1"/>
    <col min="3" max="5" width="19.33203125" style="65" customWidth="1"/>
    <col min="6" max="243" width="7.66015625" style="65" customWidth="1"/>
  </cols>
  <sheetData>
    <row r="1" spans="1:2" ht="27.75" customHeight="1">
      <c r="A1" s="66" t="s">
        <v>383</v>
      </c>
      <c r="B1" s="66"/>
    </row>
    <row r="2" spans="1:5" s="62" customFormat="1" ht="34.5" customHeight="1">
      <c r="A2" s="67" t="s">
        <v>384</v>
      </c>
      <c r="B2" s="67"/>
      <c r="C2" s="67"/>
      <c r="D2" s="67"/>
      <c r="E2" s="67"/>
    </row>
    <row r="3" s="63" customFormat="1" ht="30.75" customHeight="1">
      <c r="E3" s="63" t="s">
        <v>2</v>
      </c>
    </row>
    <row r="4" spans="1:243" s="64" customFormat="1" ht="39.75" customHeight="1">
      <c r="A4" s="68" t="s">
        <v>80</v>
      </c>
      <c r="B4" s="68" t="s">
        <v>81</v>
      </c>
      <c r="C4" s="81" t="s">
        <v>385</v>
      </c>
      <c r="D4" s="81"/>
      <c r="E4" s="81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s="64" customFormat="1" ht="39.75" customHeight="1">
      <c r="A5" s="70"/>
      <c r="B5" s="70"/>
      <c r="C5" s="82" t="s">
        <v>303</v>
      </c>
      <c r="D5" s="82" t="s">
        <v>83</v>
      </c>
      <c r="E5" s="82" t="s">
        <v>84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</row>
    <row r="6" spans="1:5" ht="42" customHeight="1">
      <c r="A6" s="83" t="s">
        <v>216</v>
      </c>
      <c r="B6" s="83" t="s">
        <v>217</v>
      </c>
      <c r="C6" s="47">
        <f aca="true" t="shared" si="0" ref="C6:C11">D6+E6</f>
        <v>255800</v>
      </c>
      <c r="D6" s="47">
        <f>D7+D10</f>
        <v>0</v>
      </c>
      <c r="E6" s="47">
        <f>E7+E10</f>
        <v>255800</v>
      </c>
    </row>
    <row r="7" spans="1:5" ht="42" customHeight="1">
      <c r="A7" s="83" t="s">
        <v>236</v>
      </c>
      <c r="B7" s="84" t="s">
        <v>237</v>
      </c>
      <c r="C7" s="47">
        <f t="shared" si="0"/>
        <v>242110</v>
      </c>
      <c r="D7" s="47">
        <f>D8+D9</f>
        <v>0</v>
      </c>
      <c r="E7" s="47">
        <f>E8+E9</f>
        <v>242110</v>
      </c>
    </row>
    <row r="8" spans="1:5" ht="42" customHeight="1">
      <c r="A8" s="83" t="s">
        <v>238</v>
      </c>
      <c r="B8" s="83" t="s">
        <v>239</v>
      </c>
      <c r="C8" s="47">
        <f t="shared" si="0"/>
        <v>216962</v>
      </c>
      <c r="D8" s="47">
        <v>0</v>
      </c>
      <c r="E8" s="47">
        <v>216962</v>
      </c>
    </row>
    <row r="9" spans="1:5" ht="42" customHeight="1">
      <c r="A9" s="83" t="s">
        <v>240</v>
      </c>
      <c r="B9" s="83" t="s">
        <v>241</v>
      </c>
      <c r="C9" s="47">
        <f t="shared" si="0"/>
        <v>25148</v>
      </c>
      <c r="D9" s="47">
        <v>0</v>
      </c>
      <c r="E9" s="47">
        <v>25148</v>
      </c>
    </row>
    <row r="10" spans="1:5" ht="42" customHeight="1">
      <c r="A10" s="83" t="s">
        <v>242</v>
      </c>
      <c r="B10" s="84" t="s">
        <v>243</v>
      </c>
      <c r="C10" s="47">
        <f t="shared" si="0"/>
        <v>13690</v>
      </c>
      <c r="D10" s="47">
        <v>0</v>
      </c>
      <c r="E10" s="47">
        <v>13690</v>
      </c>
    </row>
    <row r="11" spans="1:5" ht="34.5" customHeight="1">
      <c r="A11" s="76"/>
      <c r="B11" s="76" t="s">
        <v>386</v>
      </c>
      <c r="C11" s="47">
        <f t="shared" si="0"/>
        <v>255800</v>
      </c>
      <c r="D11" s="47">
        <f>D6</f>
        <v>0</v>
      </c>
      <c r="E11" s="47">
        <f>E6</f>
        <v>255800</v>
      </c>
    </row>
    <row r="12" spans="1:2" ht="27.75" customHeight="1">
      <c r="A12" s="78" t="s">
        <v>292</v>
      </c>
      <c r="B12" s="78"/>
    </row>
  </sheetData>
  <sheetProtection/>
  <mergeCells count="2">
    <mergeCell ref="A4:A5"/>
    <mergeCell ref="B4:B5"/>
  </mergeCells>
  <printOptions horizontalCentered="1"/>
  <pageMargins left="0.8263888888888888" right="0.8263888888888888" top="1.1805555555555556" bottom="0.5902777777777778" header="0.5111111111111111" footer="0.511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2022-01-22T03:15:23Z</cp:lastPrinted>
  <dcterms:created xsi:type="dcterms:W3CDTF">2016-02-18T18:32:40Z</dcterms:created>
  <dcterms:modified xsi:type="dcterms:W3CDTF">2023-09-20T09:06:45Z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E71A138A54D44772A7BB0279D42A4251</vt:lpwstr>
  </property>
  <property fmtid="{D5CDD505-2E9C-101B-9397-08002B2CF9AE}" pid="4" name="퀀_generated_2.-2147483648">
    <vt:i4>2052</vt:i4>
  </property>
</Properties>
</file>