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5480" windowHeight="11640" firstSheet="6" activeTab="10"/>
  </bookViews>
  <sheets>
    <sheet name="表1-一般预算收入表" sheetId="1" r:id="rId1"/>
    <sheet name="表2-全区支出类级" sheetId="2" r:id="rId2"/>
    <sheet name="表3-区本级支出类级科目" sheetId="3" r:id="rId3"/>
    <sheet name="表4-区本级支出项级科目" sheetId="4" r:id="rId4"/>
    <sheet name="表5-基金收入表" sheetId="6" r:id="rId5"/>
    <sheet name="表6-基金支出-类级科目" sheetId="7" r:id="rId6"/>
    <sheet name="表7-区本级基金类级科目" sheetId="17" r:id="rId7"/>
    <sheet name="表8-区本级基金支出项级科目" sheetId="8" r:id="rId8"/>
    <sheet name="表9-国有资本经营预算收入" sheetId="16" r:id="rId9"/>
    <sheet name="表10-国有资本经营预算支出" sheetId="15" r:id="rId10"/>
    <sheet name="表11-三公经费" sheetId="9" r:id="rId11"/>
  </sheets>
  <definedNames>
    <definedName name="_xlnm._FilterDatabase" localSheetId="2" hidden="1">'表3-区本级支出类级科目'!$A$4:$F$31</definedName>
    <definedName name="_xlnm._FilterDatabase" localSheetId="3" hidden="1">'表4-区本级支出项级科目'!$A$4:$G$417</definedName>
    <definedName name="_xlnm.Print_Area" localSheetId="10">'表11-三公经费'!$A$1:$F$6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8"/>
  <c r="C33" s="1"/>
  <c r="C32" s="1"/>
  <c r="D10" l="1"/>
  <c r="D11"/>
  <c r="D13"/>
  <c r="D14"/>
  <c r="D17"/>
  <c r="D18"/>
  <c r="D23"/>
  <c r="D24"/>
  <c r="D25"/>
  <c r="D28"/>
  <c r="D29"/>
  <c r="D30"/>
  <c r="D31"/>
  <c r="D35"/>
  <c r="D36"/>
  <c r="F10"/>
  <c r="F11"/>
  <c r="F15"/>
  <c r="F23"/>
  <c r="F24"/>
  <c r="F25"/>
  <c r="F28"/>
  <c r="F29"/>
  <c r="F30"/>
  <c r="F31"/>
  <c r="C20"/>
  <c r="B20"/>
  <c r="C22"/>
  <c r="C8"/>
  <c r="C7" s="1"/>
  <c r="B8"/>
  <c r="C19" l="1"/>
  <c r="F7" i="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1"/>
  <c r="D7"/>
  <c r="D9"/>
  <c r="D10"/>
  <c r="D11"/>
  <c r="D12"/>
  <c r="D13"/>
  <c r="D14"/>
  <c r="D15"/>
  <c r="D16"/>
  <c r="D17"/>
  <c r="D18"/>
  <c r="D19"/>
  <c r="D20"/>
  <c r="D21"/>
  <c r="D23"/>
  <c r="D24"/>
  <c r="D25"/>
  <c r="D26"/>
  <c r="D27"/>
  <c r="D28"/>
  <c r="D29"/>
  <c r="D31"/>
  <c r="F9" i="4"/>
  <c r="F10"/>
  <c r="F11"/>
  <c r="F12"/>
  <c r="F14"/>
  <c r="F15"/>
  <c r="F17"/>
  <c r="F18"/>
  <c r="F19"/>
  <c r="F20"/>
  <c r="F23"/>
  <c r="F24"/>
  <c r="F25"/>
  <c r="F27"/>
  <c r="F28"/>
  <c r="F30"/>
  <c r="F31"/>
  <c r="F32"/>
  <c r="F33"/>
  <c r="F36"/>
  <c r="F38"/>
  <c r="F39"/>
  <c r="F41"/>
  <c r="F43"/>
  <c r="F44"/>
  <c r="F46"/>
  <c r="F50"/>
  <c r="F51"/>
  <c r="F53"/>
  <c r="F54"/>
  <c r="F56"/>
  <c r="F57"/>
  <c r="F59"/>
  <c r="F60"/>
  <c r="F61"/>
  <c r="F62"/>
  <c r="F64"/>
  <c r="F65"/>
  <c r="F66"/>
  <c r="F68"/>
  <c r="F69"/>
  <c r="F71"/>
  <c r="F72"/>
  <c r="F74"/>
  <c r="F76"/>
  <c r="F78"/>
  <c r="F80"/>
  <c r="F82"/>
  <c r="F83"/>
  <c r="F85"/>
  <c r="F88"/>
  <c r="F90"/>
  <c r="F92"/>
  <c r="F94"/>
  <c r="F96"/>
  <c r="F97"/>
  <c r="F99"/>
  <c r="F100"/>
  <c r="F102"/>
  <c r="F103"/>
  <c r="F108"/>
  <c r="F109"/>
  <c r="F111"/>
  <c r="F112"/>
  <c r="F113"/>
  <c r="F114"/>
  <c r="F116"/>
  <c r="F118"/>
  <c r="F120"/>
  <c r="F121"/>
  <c r="F123"/>
  <c r="F125"/>
  <c r="F126"/>
  <c r="F128"/>
  <c r="F129"/>
  <c r="F130"/>
  <c r="F133"/>
  <c r="F138"/>
  <c r="F139"/>
  <c r="F141"/>
  <c r="F142"/>
  <c r="F143"/>
  <c r="F146"/>
  <c r="F147"/>
  <c r="F148"/>
  <c r="F149"/>
  <c r="F151"/>
  <c r="F153"/>
  <c r="F155"/>
  <c r="F156"/>
  <c r="F159"/>
  <c r="F160"/>
  <c r="F161"/>
  <c r="F162"/>
  <c r="F163"/>
  <c r="F166"/>
  <c r="F167"/>
  <c r="F168"/>
  <c r="F169"/>
  <c r="F174"/>
  <c r="F175"/>
  <c r="F176"/>
  <c r="F177"/>
  <c r="F181"/>
  <c r="F182"/>
  <c r="F183"/>
  <c r="F184"/>
  <c r="F185"/>
  <c r="F186"/>
  <c r="F188"/>
  <c r="F190"/>
  <c r="F191"/>
  <c r="F192"/>
  <c r="F194"/>
  <c r="F195"/>
  <c r="F197"/>
  <c r="F198"/>
  <c r="F199"/>
  <c r="F201"/>
  <c r="F202"/>
  <c r="F203"/>
  <c r="F204"/>
  <c r="F205"/>
  <c r="F206"/>
  <c r="F208"/>
  <c r="F209"/>
  <c r="F211"/>
  <c r="F212"/>
  <c r="F217"/>
  <c r="F218"/>
  <c r="F221"/>
  <c r="F224"/>
  <c r="F226"/>
  <c r="F227"/>
  <c r="F228"/>
  <c r="F229"/>
  <c r="F230"/>
  <c r="F233"/>
  <c r="F234"/>
  <c r="F235"/>
  <c r="F237"/>
  <c r="F238"/>
  <c r="F240"/>
  <c r="F241"/>
  <c r="F242"/>
  <c r="F244"/>
  <c r="F245"/>
  <c r="F246"/>
  <c r="F247"/>
  <c r="F249"/>
  <c r="F252"/>
  <c r="F255"/>
  <c r="F256"/>
  <c r="F258"/>
  <c r="F259"/>
  <c r="F260"/>
  <c r="F262"/>
  <c r="F264"/>
  <c r="F265"/>
  <c r="F267"/>
  <c r="F269"/>
  <c r="F271"/>
  <c r="F276"/>
  <c r="F277"/>
  <c r="F278"/>
  <c r="F281"/>
  <c r="F282"/>
  <c r="F285"/>
  <c r="F287"/>
  <c r="F290"/>
  <c r="F292"/>
  <c r="F295"/>
  <c r="F296"/>
  <c r="F297"/>
  <c r="F298"/>
  <c r="F302"/>
  <c r="F304"/>
  <c r="F306"/>
  <c r="F311"/>
  <c r="F312"/>
  <c r="F314"/>
  <c r="F316"/>
  <c r="F317"/>
  <c r="F319"/>
  <c r="F322"/>
  <c r="F324"/>
  <c r="F327"/>
  <c r="F328"/>
  <c r="F329"/>
  <c r="F331"/>
  <c r="F332"/>
  <c r="F334"/>
  <c r="F336"/>
  <c r="F339"/>
  <c r="F340"/>
  <c r="F341"/>
  <c r="F346"/>
  <c r="F348"/>
  <c r="F349"/>
  <c r="F352"/>
  <c r="F354"/>
  <c r="F355"/>
  <c r="F357"/>
  <c r="F359"/>
  <c r="F361"/>
  <c r="F365"/>
  <c r="F366"/>
  <c r="F370"/>
  <c r="F372"/>
  <c r="F375"/>
  <c r="F377"/>
  <c r="F378"/>
  <c r="F379"/>
  <c r="F381"/>
  <c r="F382"/>
  <c r="F386"/>
  <c r="F390"/>
  <c r="F393"/>
  <c r="F399"/>
  <c r="F400"/>
  <c r="F404"/>
  <c r="F410"/>
  <c r="F413"/>
  <c r="F417"/>
  <c r="D21"/>
  <c r="D23"/>
  <c r="D24"/>
  <c r="D25"/>
  <c r="D27"/>
  <c r="D28"/>
  <c r="D30"/>
  <c r="D31"/>
  <c r="D32"/>
  <c r="D33"/>
  <c r="D36"/>
  <c r="D38"/>
  <c r="D39"/>
  <c r="D43"/>
  <c r="D44"/>
  <c r="D46"/>
  <c r="D47"/>
  <c r="D48"/>
  <c r="D49"/>
  <c r="D53"/>
  <c r="D54"/>
  <c r="D56"/>
  <c r="D57"/>
  <c r="D59"/>
  <c r="D60"/>
  <c r="D61"/>
  <c r="D62"/>
  <c r="D64"/>
  <c r="D65"/>
  <c r="D66"/>
  <c r="D68"/>
  <c r="D69"/>
  <c r="D71"/>
  <c r="D72"/>
  <c r="D74"/>
  <c r="D76"/>
  <c r="D77"/>
  <c r="D78"/>
  <c r="D80"/>
  <c r="D81"/>
  <c r="D82"/>
  <c r="D83"/>
  <c r="D85"/>
  <c r="D88"/>
  <c r="D89"/>
  <c r="D90"/>
  <c r="D96"/>
  <c r="D97"/>
  <c r="D98"/>
  <c r="D99"/>
  <c r="D100"/>
  <c r="D101"/>
  <c r="D102"/>
  <c r="D105"/>
  <c r="D108"/>
  <c r="D111"/>
  <c r="D112"/>
  <c r="D113"/>
  <c r="D114"/>
  <c r="D115"/>
  <c r="D116"/>
  <c r="D118"/>
  <c r="D120"/>
  <c r="D121"/>
  <c r="D123"/>
  <c r="D125"/>
  <c r="D126"/>
  <c r="D130"/>
  <c r="D133"/>
  <c r="D136"/>
  <c r="D138"/>
  <c r="D139"/>
  <c r="D141"/>
  <c r="D142"/>
  <c r="D143"/>
  <c r="D146"/>
  <c r="D147"/>
  <c r="D148"/>
  <c r="D149"/>
  <c r="D151"/>
  <c r="D153"/>
  <c r="D155"/>
  <c r="D156"/>
  <c r="D159"/>
  <c r="D160"/>
  <c r="D161"/>
  <c r="D162"/>
  <c r="D163"/>
  <c r="D164"/>
  <c r="D166"/>
  <c r="D167"/>
  <c r="D168"/>
  <c r="D169"/>
  <c r="D171"/>
  <c r="D172"/>
  <c r="D176"/>
  <c r="D181"/>
  <c r="D182"/>
  <c r="D183"/>
  <c r="D185"/>
  <c r="D186"/>
  <c r="D187"/>
  <c r="D188"/>
  <c r="D190"/>
  <c r="D191"/>
  <c r="D192"/>
  <c r="D193"/>
  <c r="D194"/>
  <c r="D195"/>
  <c r="D197"/>
  <c r="D198"/>
  <c r="D199"/>
  <c r="D201"/>
  <c r="D202"/>
  <c r="D203"/>
  <c r="D204"/>
  <c r="D205"/>
  <c r="D206"/>
  <c r="D208"/>
  <c r="D209"/>
  <c r="D211"/>
  <c r="D212"/>
  <c r="D214"/>
  <c r="D215"/>
  <c r="D217"/>
  <c r="D218"/>
  <c r="D220"/>
  <c r="D221"/>
  <c r="D223"/>
  <c r="D224"/>
  <c r="D226"/>
  <c r="D229"/>
  <c r="D230"/>
  <c r="D233"/>
  <c r="D234"/>
  <c r="D235"/>
  <c r="D237"/>
  <c r="D238"/>
  <c r="D240"/>
  <c r="D241"/>
  <c r="D244"/>
  <c r="D245"/>
  <c r="D246"/>
  <c r="D247"/>
  <c r="D248"/>
  <c r="D250"/>
  <c r="D253"/>
  <c r="D255"/>
  <c r="D258"/>
  <c r="D259"/>
  <c r="D260"/>
  <c r="D262"/>
  <c r="D264"/>
  <c r="D267"/>
  <c r="D269"/>
  <c r="D270"/>
  <c r="D271"/>
  <c r="D273"/>
  <c r="D276"/>
  <c r="D277"/>
  <c r="D278"/>
  <c r="D279"/>
  <c r="D281"/>
  <c r="D282"/>
  <c r="D284"/>
  <c r="D285"/>
  <c r="D287"/>
  <c r="D288"/>
  <c r="D290"/>
  <c r="D295"/>
  <c r="D296"/>
  <c r="D297"/>
  <c r="D298"/>
  <c r="D300"/>
  <c r="D302"/>
  <c r="D304"/>
  <c r="D306"/>
  <c r="D308"/>
  <c r="D311"/>
  <c r="D312"/>
  <c r="D314"/>
  <c r="D315"/>
  <c r="D317"/>
  <c r="D319"/>
  <c r="D320"/>
  <c r="D321"/>
  <c r="D322"/>
  <c r="D324"/>
  <c r="D325"/>
  <c r="D327"/>
  <c r="D328"/>
  <c r="D329"/>
  <c r="D330"/>
  <c r="D331"/>
  <c r="D332"/>
  <c r="D333"/>
  <c r="D334"/>
  <c r="D339"/>
  <c r="D343"/>
  <c r="D346"/>
  <c r="D348"/>
  <c r="D349"/>
  <c r="D352"/>
  <c r="D354"/>
  <c r="D355"/>
  <c r="D357"/>
  <c r="D359"/>
  <c r="D362"/>
  <c r="D365"/>
  <c r="D366"/>
  <c r="D369"/>
  <c r="D370"/>
  <c r="D375"/>
  <c r="D376"/>
  <c r="D377"/>
  <c r="D378"/>
  <c r="D379"/>
  <c r="D381"/>
  <c r="D382"/>
  <c r="D385"/>
  <c r="D386"/>
  <c r="D387"/>
  <c r="D388"/>
  <c r="D389"/>
  <c r="D390"/>
  <c r="D393"/>
  <c r="D394"/>
  <c r="D396"/>
  <c r="D399"/>
  <c r="D400"/>
  <c r="D401"/>
  <c r="D402"/>
  <c r="D404"/>
  <c r="D405"/>
  <c r="D408"/>
  <c r="D410"/>
  <c r="D413"/>
  <c r="D417"/>
  <c r="D9"/>
  <c r="D10"/>
  <c r="D11"/>
  <c r="D12"/>
  <c r="D14"/>
  <c r="D15"/>
  <c r="D17"/>
  <c r="D18"/>
  <c r="D19"/>
  <c r="D20"/>
  <c r="C416"/>
  <c r="F416" s="1"/>
  <c r="C412"/>
  <c r="C411" s="1"/>
  <c r="F411" s="1"/>
  <c r="C409"/>
  <c r="C407"/>
  <c r="C403"/>
  <c r="F403" s="1"/>
  <c r="C398"/>
  <c r="F398" s="1"/>
  <c r="C395"/>
  <c r="C392"/>
  <c r="F392" s="1"/>
  <c r="C384"/>
  <c r="C383" s="1"/>
  <c r="F383" s="1"/>
  <c r="C380"/>
  <c r="F380" s="1"/>
  <c r="C374"/>
  <c r="F374" s="1"/>
  <c r="C371"/>
  <c r="C368"/>
  <c r="C367" s="1"/>
  <c r="F367" s="1"/>
  <c r="C364"/>
  <c r="C363" s="1"/>
  <c r="F363" s="1"/>
  <c r="C360"/>
  <c r="F360" s="1"/>
  <c r="C356"/>
  <c r="F356" s="1"/>
  <c r="C353"/>
  <c r="F353" s="1"/>
  <c r="C351"/>
  <c r="F351" s="1"/>
  <c r="C345"/>
  <c r="C344" s="1"/>
  <c r="F344" s="1"/>
  <c r="C338"/>
  <c r="F338" s="1"/>
  <c r="C335"/>
  <c r="F335" s="1"/>
  <c r="C326"/>
  <c r="F326" s="1"/>
  <c r="C323"/>
  <c r="C310"/>
  <c r="F310" s="1"/>
  <c r="C305"/>
  <c r="F305" s="1"/>
  <c r="C303"/>
  <c r="F303" s="1"/>
  <c r="C301"/>
  <c r="C299"/>
  <c r="C294"/>
  <c r="F294" s="1"/>
  <c r="C291"/>
  <c r="F291" s="1"/>
  <c r="C286"/>
  <c r="F286" s="1"/>
  <c r="C280"/>
  <c r="C275"/>
  <c r="F275" s="1"/>
  <c r="C272"/>
  <c r="C268"/>
  <c r="F268" s="1"/>
  <c r="C266"/>
  <c r="F266" s="1"/>
  <c r="C263"/>
  <c r="F263" s="1"/>
  <c r="C261"/>
  <c r="F261" s="1"/>
  <c r="C257"/>
  <c r="C254"/>
  <c r="F254" s="1"/>
  <c r="C251"/>
  <c r="F251" s="1"/>
  <c r="C243"/>
  <c r="F243" s="1"/>
  <c r="C239"/>
  <c r="C236"/>
  <c r="F236" s="1"/>
  <c r="C232"/>
  <c r="F232" s="1"/>
  <c r="C225"/>
  <c r="F225" s="1"/>
  <c r="C222"/>
  <c r="F222" s="1"/>
  <c r="C219"/>
  <c r="C216"/>
  <c r="F216" s="1"/>
  <c r="C213"/>
  <c r="C210"/>
  <c r="F210" s="1"/>
  <c r="C207"/>
  <c r="C200"/>
  <c r="F200" s="1"/>
  <c r="C196"/>
  <c r="F196" s="1"/>
  <c r="C189"/>
  <c r="C180"/>
  <c r="F180" s="1"/>
  <c r="C173"/>
  <c r="F173" s="1"/>
  <c r="C170"/>
  <c r="C165"/>
  <c r="C158"/>
  <c r="F158" s="1"/>
  <c r="C154"/>
  <c r="F154" s="1"/>
  <c r="C152"/>
  <c r="F152" s="1"/>
  <c r="C150"/>
  <c r="F150" s="1"/>
  <c r="C145"/>
  <c r="C140"/>
  <c r="F140" s="1"/>
  <c r="C137"/>
  <c r="F137" s="1"/>
  <c r="C135"/>
  <c r="C132"/>
  <c r="C127"/>
  <c r="F127" s="1"/>
  <c r="C124"/>
  <c r="F124" s="1"/>
  <c r="C122"/>
  <c r="F122" s="1"/>
  <c r="C119"/>
  <c r="C117"/>
  <c r="F117" s="1"/>
  <c r="C110"/>
  <c r="F110" s="1"/>
  <c r="C107"/>
  <c r="C104"/>
  <c r="C95"/>
  <c r="F95" s="1"/>
  <c r="C93"/>
  <c r="F93" s="1"/>
  <c r="C91"/>
  <c r="C87"/>
  <c r="C84"/>
  <c r="F84" s="1"/>
  <c r="C79"/>
  <c r="F79" s="1"/>
  <c r="C75"/>
  <c r="C73"/>
  <c r="C70"/>
  <c r="F70" s="1"/>
  <c r="C67"/>
  <c r="F67" s="1"/>
  <c r="C63"/>
  <c r="C58"/>
  <c r="F58" s="1"/>
  <c r="C55"/>
  <c r="F55" s="1"/>
  <c r="C52"/>
  <c r="F52" s="1"/>
  <c r="C45"/>
  <c r="C42"/>
  <c r="F42" s="1"/>
  <c r="C40"/>
  <c r="F40" s="1"/>
  <c r="C37"/>
  <c r="F37" s="1"/>
  <c r="C34"/>
  <c r="F34" s="1"/>
  <c r="B34"/>
  <c r="C29"/>
  <c r="F29" s="1"/>
  <c r="C26"/>
  <c r="F26" s="1"/>
  <c r="C22"/>
  <c r="F22" s="1"/>
  <c r="C16"/>
  <c r="F16" s="1"/>
  <c r="C13"/>
  <c r="F13" s="1"/>
  <c r="C8"/>
  <c r="F8" s="1"/>
  <c r="F384" l="1"/>
  <c r="F412"/>
  <c r="F368"/>
  <c r="F364"/>
  <c r="D34"/>
  <c r="F45"/>
  <c r="F63"/>
  <c r="F75"/>
  <c r="F91"/>
  <c r="F107"/>
  <c r="F165"/>
  <c r="F189"/>
  <c r="F239"/>
  <c r="F257"/>
  <c r="F301"/>
  <c r="F323"/>
  <c r="C415"/>
  <c r="F73"/>
  <c r="F87"/>
  <c r="F119"/>
  <c r="F145"/>
  <c r="F207"/>
  <c r="F219"/>
  <c r="F371"/>
  <c r="F280"/>
  <c r="F132"/>
  <c r="C406"/>
  <c r="C397"/>
  <c r="F409"/>
  <c r="F345"/>
  <c r="C391"/>
  <c r="C373"/>
  <c r="C350"/>
  <c r="C309"/>
  <c r="C293"/>
  <c r="C274"/>
  <c r="C231"/>
  <c r="C157"/>
  <c r="C144"/>
  <c r="C131"/>
  <c r="C106"/>
  <c r="C86"/>
  <c r="C7"/>
  <c r="B16" i="8"/>
  <c r="D16" l="1"/>
  <c r="B7"/>
  <c r="F373" i="4"/>
  <c r="F293"/>
  <c r="F86"/>
  <c r="F157"/>
  <c r="F309"/>
  <c r="F274"/>
  <c r="F7"/>
  <c r="F391"/>
  <c r="F406"/>
  <c r="F106"/>
  <c r="F231"/>
  <c r="F350"/>
  <c r="F397"/>
  <c r="C414"/>
  <c r="F415"/>
  <c r="F131"/>
  <c r="F144"/>
  <c r="B34" i="8"/>
  <c r="B27"/>
  <c r="B26" s="1"/>
  <c r="B22"/>
  <c r="B33" l="1"/>
  <c r="D34"/>
  <c r="D22"/>
  <c r="B19"/>
  <c r="D19" s="1"/>
  <c r="F414" i="4"/>
  <c r="B416"/>
  <c r="B412"/>
  <c r="B409"/>
  <c r="D409" s="1"/>
  <c r="B407"/>
  <c r="D407" s="1"/>
  <c r="B398"/>
  <c r="D398" s="1"/>
  <c r="B403"/>
  <c r="D403" s="1"/>
  <c r="B395"/>
  <c r="D395" s="1"/>
  <c r="B392"/>
  <c r="D392" s="1"/>
  <c r="B384"/>
  <c r="B380"/>
  <c r="D380" s="1"/>
  <c r="B374"/>
  <c r="D374" s="1"/>
  <c r="B371"/>
  <c r="B368"/>
  <c r="B364"/>
  <c r="B360"/>
  <c r="D360" s="1"/>
  <c r="B356"/>
  <c r="D356" s="1"/>
  <c r="B353"/>
  <c r="D353" s="1"/>
  <c r="B351"/>
  <c r="D351" s="1"/>
  <c r="B345"/>
  <c r="B342"/>
  <c r="D342" s="1"/>
  <c r="B338"/>
  <c r="D338" s="1"/>
  <c r="B335"/>
  <c r="B326"/>
  <c r="D326" s="1"/>
  <c r="B323"/>
  <c r="D323" s="1"/>
  <c r="B310"/>
  <c r="D310" s="1"/>
  <c r="B307"/>
  <c r="D307" s="1"/>
  <c r="B305"/>
  <c r="D305" s="1"/>
  <c r="B303"/>
  <c r="D303" s="1"/>
  <c r="B301"/>
  <c r="D301" s="1"/>
  <c r="B299"/>
  <c r="D299" s="1"/>
  <c r="B294"/>
  <c r="D294" s="1"/>
  <c r="B291"/>
  <c r="B275"/>
  <c r="D275" s="1"/>
  <c r="B286"/>
  <c r="D286" s="1"/>
  <c r="B280"/>
  <c r="D280" s="1"/>
  <c r="B272"/>
  <c r="D272" s="1"/>
  <c r="B268"/>
  <c r="D268" s="1"/>
  <c r="B266"/>
  <c r="D266" s="1"/>
  <c r="B263"/>
  <c r="D263" s="1"/>
  <c r="B32" i="8" l="1"/>
  <c r="D32" s="1"/>
  <c r="D33"/>
  <c r="B6"/>
  <c r="B344" i="4"/>
  <c r="D344" s="1"/>
  <c r="D345"/>
  <c r="B363"/>
  <c r="D363" s="1"/>
  <c r="D364"/>
  <c r="B411"/>
  <c r="D411" s="1"/>
  <c r="D412"/>
  <c r="B367"/>
  <c r="D367" s="1"/>
  <c r="D368"/>
  <c r="B383"/>
  <c r="D383" s="1"/>
  <c r="D384"/>
  <c r="B415"/>
  <c r="D416"/>
  <c r="B406"/>
  <c r="D406" s="1"/>
  <c r="B397"/>
  <c r="D397" s="1"/>
  <c r="B391"/>
  <c r="D391" s="1"/>
  <c r="B373"/>
  <c r="D373" s="1"/>
  <c r="B350"/>
  <c r="D350" s="1"/>
  <c r="B309"/>
  <c r="D309" s="1"/>
  <c r="B293"/>
  <c r="D293" s="1"/>
  <c r="B274"/>
  <c r="D274" s="1"/>
  <c r="B261"/>
  <c r="D261" s="1"/>
  <c r="B257"/>
  <c r="D257" s="1"/>
  <c r="B254"/>
  <c r="D254" s="1"/>
  <c r="B251"/>
  <c r="D251" s="1"/>
  <c r="B243"/>
  <c r="D243" s="1"/>
  <c r="B239"/>
  <c r="D239" s="1"/>
  <c r="B236"/>
  <c r="D236" s="1"/>
  <c r="B232"/>
  <c r="D232" s="1"/>
  <c r="B225"/>
  <c r="D225" s="1"/>
  <c r="B222"/>
  <c r="D222" s="1"/>
  <c r="B219"/>
  <c r="D219" s="1"/>
  <c r="B216"/>
  <c r="D216" s="1"/>
  <c r="B213"/>
  <c r="D213" s="1"/>
  <c r="B210"/>
  <c r="D210" s="1"/>
  <c r="B207"/>
  <c r="D207" s="1"/>
  <c r="B200"/>
  <c r="D200" s="1"/>
  <c r="B196"/>
  <c r="D196" s="1"/>
  <c r="B189"/>
  <c r="D189" s="1"/>
  <c r="B180"/>
  <c r="D180" s="1"/>
  <c r="B173"/>
  <c r="D173" s="1"/>
  <c r="B170"/>
  <c r="D170" s="1"/>
  <c r="B165"/>
  <c r="D165" s="1"/>
  <c r="B158"/>
  <c r="D158" s="1"/>
  <c r="B154"/>
  <c r="D154" s="1"/>
  <c r="B152"/>
  <c r="D152" s="1"/>
  <c r="B150"/>
  <c r="D150" s="1"/>
  <c r="B145"/>
  <c r="D145" s="1"/>
  <c r="B140"/>
  <c r="D140" s="1"/>
  <c r="B137"/>
  <c r="D137" s="1"/>
  <c r="B135"/>
  <c r="D135" s="1"/>
  <c r="B132"/>
  <c r="D132" s="1"/>
  <c r="B127"/>
  <c r="D127" s="1"/>
  <c r="B124"/>
  <c r="D124" s="1"/>
  <c r="B122"/>
  <c r="D122" s="1"/>
  <c r="B119"/>
  <c r="D119" s="1"/>
  <c r="B117"/>
  <c r="D117" s="1"/>
  <c r="B110"/>
  <c r="D110" s="1"/>
  <c r="B107"/>
  <c r="D107" s="1"/>
  <c r="B104"/>
  <c r="D104" s="1"/>
  <c r="B95"/>
  <c r="D95" s="1"/>
  <c r="B93"/>
  <c r="B91"/>
  <c r="B87"/>
  <c r="D87" s="1"/>
  <c r="B84"/>
  <c r="D84" s="1"/>
  <c r="B79"/>
  <c r="D79" s="1"/>
  <c r="B75"/>
  <c r="D75" s="1"/>
  <c r="B73"/>
  <c r="D73" s="1"/>
  <c r="B70"/>
  <c r="D70" s="1"/>
  <c r="B67"/>
  <c r="D67" s="1"/>
  <c r="B63"/>
  <c r="D63" s="1"/>
  <c r="B58"/>
  <c r="D58" s="1"/>
  <c r="B55"/>
  <c r="D55" s="1"/>
  <c r="B52"/>
  <c r="D52" s="1"/>
  <c r="B50"/>
  <c r="B45"/>
  <c r="D45" s="1"/>
  <c r="B42"/>
  <c r="D42" s="1"/>
  <c r="B40"/>
  <c r="B37"/>
  <c r="D37" s="1"/>
  <c r="B29"/>
  <c r="D29" s="1"/>
  <c r="B26"/>
  <c r="D26" s="1"/>
  <c r="B22"/>
  <c r="D22" s="1"/>
  <c r="B16"/>
  <c r="D16" s="1"/>
  <c r="B13"/>
  <c r="D13" s="1"/>
  <c r="B8"/>
  <c r="D8" s="1"/>
  <c r="B6" i="17"/>
  <c r="B5" s="1"/>
  <c r="B10"/>
  <c r="B30" i="3"/>
  <c r="B6"/>
  <c r="E27" i="8"/>
  <c r="E26" s="1"/>
  <c r="E22"/>
  <c r="E8"/>
  <c r="E6" i="17"/>
  <c r="E5" s="1"/>
  <c r="E6" i="4"/>
  <c r="E5" s="1"/>
  <c r="E30" i="3"/>
  <c r="E6"/>
  <c r="G6" i="15"/>
  <c r="G7"/>
  <c r="G8"/>
  <c r="E8"/>
  <c r="E9"/>
  <c r="E10"/>
  <c r="E11"/>
  <c r="E12"/>
  <c r="E14"/>
  <c r="D5"/>
  <c r="G5" s="1"/>
  <c r="C7"/>
  <c r="C13"/>
  <c r="E13" s="1"/>
  <c r="D6" i="16"/>
  <c r="D7"/>
  <c r="D10"/>
  <c r="C5"/>
  <c r="E10" i="7"/>
  <c r="E6"/>
  <c r="F6" i="6"/>
  <c r="F7"/>
  <c r="F8"/>
  <c r="F10"/>
  <c r="E5"/>
  <c r="E7" i="8" l="1"/>
  <c r="F7" s="1"/>
  <c r="F8"/>
  <c r="E19"/>
  <c r="F19" s="1"/>
  <c r="F22"/>
  <c r="B5"/>
  <c r="B414" i="4"/>
  <c r="D414" s="1"/>
  <c r="D415"/>
  <c r="B157"/>
  <c r="D157" s="1"/>
  <c r="E5" i="3"/>
  <c r="B231" i="4"/>
  <c r="D231" s="1"/>
  <c r="B144"/>
  <c r="D144" s="1"/>
  <c r="B131"/>
  <c r="D131" s="1"/>
  <c r="B106"/>
  <c r="D106" s="1"/>
  <c r="B86"/>
  <c r="D86" s="1"/>
  <c r="B7"/>
  <c r="D7" s="1"/>
  <c r="C6" i="15"/>
  <c r="E6" s="1"/>
  <c r="E7"/>
  <c r="E5" i="7"/>
  <c r="E6" i="8" l="1"/>
  <c r="E5" s="1"/>
  <c r="B6" i="4"/>
  <c r="E31" i="2"/>
  <c r="E6"/>
  <c r="E21" i="1"/>
  <c r="E6"/>
  <c r="E5" i="2" l="1"/>
  <c r="E5" i="1"/>
  <c r="D7" i="17"/>
  <c r="D8"/>
  <c r="D9"/>
  <c r="D11"/>
  <c r="C10"/>
  <c r="F9"/>
  <c r="F8"/>
  <c r="F7"/>
  <c r="C6"/>
  <c r="C5" s="1"/>
  <c r="B5" i="16"/>
  <c r="D5" s="1"/>
  <c r="C27" i="8"/>
  <c r="C6" i="4"/>
  <c r="B5" i="3"/>
  <c r="C30"/>
  <c r="C6"/>
  <c r="F7" i="7"/>
  <c r="F8"/>
  <c r="F9"/>
  <c r="D7"/>
  <c r="D8"/>
  <c r="D9"/>
  <c r="D11"/>
  <c r="C10"/>
  <c r="B10"/>
  <c r="D6" i="6"/>
  <c r="D7"/>
  <c r="D8"/>
  <c r="C5"/>
  <c r="F5" s="1"/>
  <c r="B5"/>
  <c r="C31" i="2"/>
  <c r="B31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30"/>
  <c r="D7"/>
  <c r="D9"/>
  <c r="D10"/>
  <c r="D11"/>
  <c r="D12"/>
  <c r="D13"/>
  <c r="D14"/>
  <c r="D15"/>
  <c r="D16"/>
  <c r="D17"/>
  <c r="D18"/>
  <c r="D19"/>
  <c r="D20"/>
  <c r="D21"/>
  <c r="D23"/>
  <c r="D24"/>
  <c r="D25"/>
  <c r="D26"/>
  <c r="D27"/>
  <c r="D28"/>
  <c r="D30"/>
  <c r="D32"/>
  <c r="C6"/>
  <c r="B6"/>
  <c r="F7" i="1"/>
  <c r="F8"/>
  <c r="F9"/>
  <c r="F10"/>
  <c r="F11"/>
  <c r="F12"/>
  <c r="F13"/>
  <c r="F14"/>
  <c r="F15"/>
  <c r="F16"/>
  <c r="F17"/>
  <c r="F18"/>
  <c r="F19"/>
  <c r="F22"/>
  <c r="F23"/>
  <c r="F24"/>
  <c r="F25"/>
  <c r="F26"/>
  <c r="F27"/>
  <c r="F28"/>
  <c r="F30"/>
  <c r="F31"/>
  <c r="F32"/>
  <c r="F33"/>
  <c r="F34"/>
  <c r="D10"/>
  <c r="D11"/>
  <c r="D12"/>
  <c r="D13"/>
  <c r="D14"/>
  <c r="D15"/>
  <c r="D16"/>
  <c r="D17"/>
  <c r="D18"/>
  <c r="D19"/>
  <c r="D22"/>
  <c r="D31"/>
  <c r="D32"/>
  <c r="D33"/>
  <c r="D34"/>
  <c r="D9"/>
  <c r="D7"/>
  <c r="D8"/>
  <c r="C21"/>
  <c r="F21" s="1"/>
  <c r="B21"/>
  <c r="C6"/>
  <c r="F6" s="1"/>
  <c r="B6"/>
  <c r="C6" i="7"/>
  <c r="C5" s="1"/>
  <c r="C6" i="9"/>
  <c r="A6" s="1"/>
  <c r="B6" i="7"/>
  <c r="B5" s="1"/>
  <c r="F6" i="3" l="1"/>
  <c r="D6"/>
  <c r="D27" i="8"/>
  <c r="F27"/>
  <c r="F30" i="3"/>
  <c r="D30"/>
  <c r="C5" i="2"/>
  <c r="C5" i="4"/>
  <c r="F6"/>
  <c r="D6"/>
  <c r="B5"/>
  <c r="F6" i="17"/>
  <c r="F5"/>
  <c r="D5"/>
  <c r="C5" i="3"/>
  <c r="F5" s="1"/>
  <c r="D5" i="7"/>
  <c r="F5"/>
  <c r="F6"/>
  <c r="D6"/>
  <c r="D10"/>
  <c r="D31" i="2"/>
  <c r="D6"/>
  <c r="F6"/>
  <c r="F5"/>
  <c r="B5"/>
  <c r="D5" s="1"/>
  <c r="B5" i="1"/>
  <c r="C5"/>
  <c r="D6"/>
  <c r="D21"/>
  <c r="D5" i="6"/>
  <c r="C26" i="8"/>
  <c r="C5" i="15"/>
  <c r="E5" s="1"/>
  <c r="D6" i="17"/>
  <c r="D10"/>
  <c r="D8" i="8"/>
  <c r="D26" l="1"/>
  <c r="F26"/>
  <c r="F5" i="4"/>
  <c r="D5"/>
  <c r="D5" i="3"/>
  <c r="D5" i="1"/>
  <c r="F5"/>
  <c r="D7" i="8"/>
  <c r="C6"/>
  <c r="F6" s="1"/>
  <c r="C5" l="1"/>
  <c r="F5" s="1"/>
  <c r="D6"/>
  <c r="D5" l="1"/>
</calcChain>
</file>

<file path=xl/sharedStrings.xml><?xml version="1.0" encoding="utf-8"?>
<sst xmlns="http://schemas.openxmlformats.org/spreadsheetml/2006/main" count="667" uniqueCount="581">
  <si>
    <t>表一</t>
  </si>
  <si>
    <t>单位：万元</t>
  </si>
  <si>
    <t>项目</t>
  </si>
  <si>
    <t>年初预算</t>
  </si>
  <si>
    <t>上年同期</t>
  </si>
  <si>
    <t>一般公共预算收入合计</t>
  </si>
  <si>
    <t>一、税收收入</t>
  </si>
  <si>
    <t xml:space="preserve">  10101 - 增值税</t>
  </si>
  <si>
    <t xml:space="preserve">  10104 - 企业所得税</t>
  </si>
  <si>
    <t xml:space="preserve">  10106 - 个人所得税</t>
  </si>
  <si>
    <t xml:space="preserve">  10107 - 资源税</t>
  </si>
  <si>
    <t xml:space="preserve">  10109 - 城市维护建设税</t>
  </si>
  <si>
    <t xml:space="preserve">  10110 - 房产税</t>
  </si>
  <si>
    <t xml:space="preserve">  10111 - 印花税</t>
  </si>
  <si>
    <t xml:space="preserve">  10112 - 城镇土地使用税</t>
  </si>
  <si>
    <t xml:space="preserve">  10113 - 土地增值税</t>
  </si>
  <si>
    <t xml:space="preserve">  10114 - 车船税</t>
  </si>
  <si>
    <t xml:space="preserve">  10118 - 耕地占用税</t>
  </si>
  <si>
    <t xml:space="preserve">  10119 - 契税</t>
  </si>
  <si>
    <t xml:space="preserve">  10121 - 环境保护税</t>
  </si>
  <si>
    <t xml:space="preserve">  10199 - 其他税收收入</t>
  </si>
  <si>
    <t>二、非税收入</t>
  </si>
  <si>
    <t xml:space="preserve">  10302 - 专项收入</t>
  </si>
  <si>
    <t xml:space="preserve">    教育费附加收入</t>
  </si>
  <si>
    <t xml:space="preserve">    地方教育附加收入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</si>
  <si>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</si>
  <si>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</si>
  <si>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</si>
  <si>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森林植被恢复费</t>
  </si>
  <si>
    <t xml:space="preserve">    保障性安居工程资金收入</t>
    <phoneticPr fontId="8" type="noConversion"/>
  </si>
  <si>
    <t xml:space="preserve">    其他专项收入</t>
  </si>
  <si>
    <t xml:space="preserve">  10304 - 行政事业性收费收入</t>
  </si>
  <si>
    <t xml:space="preserve">  10305 - 罚没收入</t>
  </si>
  <si>
    <t xml:space="preserve">  10307 - 国有资源（资产）有偿使用收入</t>
  </si>
  <si>
    <t xml:space="preserve">  10399 - 其他收入</t>
  </si>
  <si>
    <t>表二</t>
  </si>
  <si>
    <t>合计</t>
  </si>
  <si>
    <t>一般预算支出小计</t>
  </si>
  <si>
    <t xml:space="preserve">   201 - 一般公共服务支出</t>
  </si>
  <si>
    <t xml:space="preserve">   203 -  国防支出</t>
    <phoneticPr fontId="8" type="noConversion"/>
  </si>
  <si>
    <t xml:space="preserve">   204 - 公共安全支出</t>
  </si>
  <si>
    <t xml:space="preserve">   205 - 教育支出</t>
  </si>
  <si>
    <t xml:space="preserve">   206 - 科学技术支出</t>
  </si>
  <si>
    <t xml:space="preserve">   207 - 文化旅游体育与传媒支出</t>
  </si>
  <si>
    <t xml:space="preserve">   208 - 社会保障和就业支出</t>
  </si>
  <si>
    <t xml:space="preserve">   210 - 卫生健康支出</t>
  </si>
  <si>
    <t xml:space="preserve">   211 - 节能环保支出</t>
  </si>
  <si>
    <t xml:space="preserve">   212 - 城乡社区支出</t>
  </si>
  <si>
    <t xml:space="preserve">   213 - 农林水支出</t>
  </si>
  <si>
    <t xml:space="preserve">   214 - 交通运输支出</t>
  </si>
  <si>
    <t xml:space="preserve">   215 - 资源勘探工业信息等支出</t>
  </si>
  <si>
    <t xml:space="preserve">   216 - 商业服务业等支出</t>
  </si>
  <si>
    <t xml:space="preserve">   217 - 金融支出</t>
  </si>
  <si>
    <t xml:space="preserve">   219 - 援助其他地区支出</t>
  </si>
  <si>
    <t xml:space="preserve">   220 - 自然资源海洋气象等支出</t>
  </si>
  <si>
    <t xml:space="preserve">   221 - 住房保障支出</t>
  </si>
  <si>
    <t xml:space="preserve">   222 - 粮油物资储备支出</t>
  </si>
  <si>
    <t xml:space="preserve">   224 - 灾害防治及应急管理支出</t>
  </si>
  <si>
    <t xml:space="preserve">   227 - 预备费</t>
  </si>
  <si>
    <t xml:space="preserve">   229 - 其他支出</t>
  </si>
  <si>
    <t xml:space="preserve">   230 - 转移性支出</t>
  </si>
  <si>
    <t xml:space="preserve">   232 - 债务付息支出</t>
  </si>
  <si>
    <t>债务还本支出小计</t>
  </si>
  <si>
    <t xml:space="preserve">   231 - 债务还本支出</t>
  </si>
  <si>
    <t>表三</t>
  </si>
  <si>
    <t>年初预算</t>
    <phoneticPr fontId="8" type="noConversion"/>
  </si>
  <si>
    <t>表四</t>
  </si>
  <si>
    <t xml:space="preserve">201 一般公共服务支出 </t>
  </si>
  <si>
    <t xml:space="preserve">20101 人大事务 </t>
  </si>
  <si>
    <t xml:space="preserve">2010101 行政运行 </t>
  </si>
  <si>
    <t xml:space="preserve">2010102 一般行政管理事务 </t>
  </si>
  <si>
    <t xml:space="preserve">2010104 人大会议 </t>
  </si>
  <si>
    <t xml:space="preserve">2010108 代表工作 </t>
  </si>
  <si>
    <t xml:space="preserve">20102 政协事务 </t>
  </si>
  <si>
    <t xml:space="preserve">2010201 行政运行 </t>
  </si>
  <si>
    <t xml:space="preserve">2010202 一般行政管理事务 </t>
  </si>
  <si>
    <t xml:space="preserve">20103 政府办公厅（室）及相关机构事务 </t>
  </si>
  <si>
    <t xml:space="preserve">2010301 行政运行 </t>
  </si>
  <si>
    <t xml:space="preserve">2010302 一般行政管理事务 </t>
  </si>
  <si>
    <t xml:space="preserve">2010308 信访事务 </t>
  </si>
  <si>
    <t xml:space="preserve">2010350 事业运行 </t>
  </si>
  <si>
    <t xml:space="preserve">20104 发展与改革事务 </t>
  </si>
  <si>
    <t xml:space="preserve">2010401 行政运行 </t>
  </si>
  <si>
    <t xml:space="preserve">2010402 一般行政管理事务 </t>
  </si>
  <si>
    <t xml:space="preserve">2010450 事业运行 </t>
  </si>
  <si>
    <t xml:space="preserve">20105 统计信息事务 </t>
  </si>
  <si>
    <t xml:space="preserve">2010501 行政运行 </t>
  </si>
  <si>
    <t xml:space="preserve">2010508 统计抽样调查 </t>
  </si>
  <si>
    <t xml:space="preserve">20106 财政事务 </t>
  </si>
  <si>
    <t xml:space="preserve">2010601 行政运行 </t>
  </si>
  <si>
    <t xml:space="preserve">2010602 一般行政管理事务 </t>
  </si>
  <si>
    <t xml:space="preserve">2010607 信息化建设 </t>
  </si>
  <si>
    <t xml:space="preserve">2010650 事业运行 </t>
  </si>
  <si>
    <t xml:space="preserve">20107 税收事务 </t>
  </si>
  <si>
    <t xml:space="preserve">2010702 一般行政管理事务 </t>
  </si>
  <si>
    <t xml:space="preserve">20108 审计事务 </t>
  </si>
  <si>
    <t xml:space="preserve">2010801 行政运行 </t>
  </si>
  <si>
    <t xml:space="preserve">2010802 一般行政管理事务 </t>
  </si>
  <si>
    <t xml:space="preserve">20109 海关事务 </t>
  </si>
  <si>
    <t xml:space="preserve">2010902 一般行政管理事务 </t>
  </si>
  <si>
    <t xml:space="preserve">20111 纪检监察事务 </t>
  </si>
  <si>
    <t xml:space="preserve">2011101 行政运行 </t>
  </si>
  <si>
    <t xml:space="preserve">2011102 一般行政管理事务 </t>
  </si>
  <si>
    <t xml:space="preserve">20113 商贸事务 </t>
  </si>
  <si>
    <t xml:space="preserve">2011301 行政运行 </t>
  </si>
  <si>
    <t xml:space="preserve">2011308 招商引资 </t>
  </si>
  <si>
    <t>20123 民族事务</t>
    <phoneticPr fontId="8" type="noConversion"/>
  </si>
  <si>
    <t>2012399 其他民族事务支出</t>
    <phoneticPr fontId="8" type="noConversion"/>
  </si>
  <si>
    <t xml:space="preserve">20126 档案事务 </t>
  </si>
  <si>
    <t xml:space="preserve">2012601 行政运行 </t>
  </si>
  <si>
    <t xml:space="preserve">2012604 档案馆 </t>
  </si>
  <si>
    <t xml:space="preserve">20128 民主党派及工商联事务 </t>
  </si>
  <si>
    <t xml:space="preserve">2012801 行政运行 </t>
  </si>
  <si>
    <t xml:space="preserve">2012802 一般行政管理事务 </t>
  </si>
  <si>
    <t xml:space="preserve">20129 群众团体事务 </t>
  </si>
  <si>
    <t xml:space="preserve">2012901 行政运行 </t>
  </si>
  <si>
    <t xml:space="preserve">2012902 一般行政管理事务 </t>
  </si>
  <si>
    <t xml:space="preserve">2012950 事业运行 </t>
  </si>
  <si>
    <t xml:space="preserve">2012999 其他群众团体事务支出 </t>
  </si>
  <si>
    <t xml:space="preserve">20131 党委办公厅（室）及相关机构事务 </t>
  </si>
  <si>
    <t xml:space="preserve">2013101 行政运行 </t>
  </si>
  <si>
    <t xml:space="preserve">2013102 一般行政管理事务 </t>
  </si>
  <si>
    <t xml:space="preserve">2013150 事业运行 </t>
  </si>
  <si>
    <t xml:space="preserve">20132 组织事务 </t>
  </si>
  <si>
    <t xml:space="preserve">2013202 一般行政管理事务 </t>
  </si>
  <si>
    <t xml:space="preserve">2013250 事业运行 </t>
  </si>
  <si>
    <t xml:space="preserve">20133 宣传事务 </t>
  </si>
  <si>
    <t xml:space="preserve">2013302 一般行政管理事务 </t>
  </si>
  <si>
    <t>2013350 事业运行</t>
    <phoneticPr fontId="8" type="noConversion"/>
  </si>
  <si>
    <t xml:space="preserve">20134 统战事务 </t>
  </si>
  <si>
    <t xml:space="preserve">2013402 一般行政管理事务 </t>
  </si>
  <si>
    <t xml:space="preserve">20137 网信事务 </t>
  </si>
  <si>
    <t xml:space="preserve">2013701 行政运行 </t>
  </si>
  <si>
    <t xml:space="preserve">2013702 一般行政管理事务 </t>
  </si>
  <si>
    <t xml:space="preserve">2013750 事业运行 </t>
  </si>
  <si>
    <t xml:space="preserve">20138 市场监督管理事务 </t>
  </si>
  <si>
    <t xml:space="preserve">2013801 行政运行 </t>
  </si>
  <si>
    <t xml:space="preserve">2013850 事业运行 </t>
  </si>
  <si>
    <t xml:space="preserve">2013899 其他市场监督管理事务 </t>
  </si>
  <si>
    <t>20199 其他一般公共服务支出</t>
    <phoneticPr fontId="8" type="noConversion"/>
  </si>
  <si>
    <t>2019999 其他一般公共服务支出</t>
    <phoneticPr fontId="8" type="noConversion"/>
  </si>
  <si>
    <t xml:space="preserve">204 公共安全支出 </t>
  </si>
  <si>
    <t xml:space="preserve">20402 公安 </t>
  </si>
  <si>
    <t xml:space="preserve">2040201 行政运行 </t>
  </si>
  <si>
    <t xml:space="preserve">2040220 执法办案 </t>
  </si>
  <si>
    <t xml:space="preserve">20404 检察 </t>
  </si>
  <si>
    <t xml:space="preserve">2040402 一般行政管理事务 </t>
  </si>
  <si>
    <t xml:space="preserve">20405 法院 </t>
  </si>
  <si>
    <t xml:space="preserve">2040502 一般行政管理事务 </t>
  </si>
  <si>
    <t xml:space="preserve">20406 司法 </t>
  </si>
  <si>
    <t xml:space="preserve">2040601 行政运行 </t>
  </si>
  <si>
    <t xml:space="preserve">2040602 一般行政管理事务 </t>
  </si>
  <si>
    <t xml:space="preserve">2040604 基层司法业务 </t>
  </si>
  <si>
    <t xml:space="preserve">2040607 公共法律服务 </t>
  </si>
  <si>
    <t xml:space="preserve">2040610 社区矫正 </t>
  </si>
  <si>
    <t xml:space="preserve">2040650 事业运行 </t>
  </si>
  <si>
    <t>2040699 其他司法支出</t>
    <phoneticPr fontId="8" type="noConversion"/>
  </si>
  <si>
    <t xml:space="preserve">205 教育支出 </t>
  </si>
  <si>
    <t xml:space="preserve">20501 教育管理事务 </t>
  </si>
  <si>
    <t xml:space="preserve">2050101 行政运行 </t>
  </si>
  <si>
    <t xml:space="preserve">2050102 一般行政管理事务 </t>
  </si>
  <si>
    <t xml:space="preserve">20502 普通教育 </t>
  </si>
  <si>
    <t xml:space="preserve">2050201 学前教育 </t>
  </si>
  <si>
    <t xml:space="preserve">2050202 小学教育 </t>
  </si>
  <si>
    <t xml:space="preserve">2050203 初中教育 </t>
  </si>
  <si>
    <t xml:space="preserve">2050204 高中教育 </t>
  </si>
  <si>
    <t xml:space="preserve">2050299 其他普通教育支出 </t>
  </si>
  <si>
    <t xml:space="preserve">20503 职业教育 </t>
  </si>
  <si>
    <t xml:space="preserve">2050302 中等职业教育 </t>
  </si>
  <si>
    <t xml:space="preserve">20504 成人教育 </t>
  </si>
  <si>
    <t xml:space="preserve">2050404 成人广播电视教育 </t>
  </si>
  <si>
    <t xml:space="preserve">2050499 其他成人教育支出 </t>
  </si>
  <si>
    <t xml:space="preserve">20507 特殊教育 </t>
  </si>
  <si>
    <t xml:space="preserve">2050701 特殊学校教育 </t>
  </si>
  <si>
    <t xml:space="preserve">20508 进修及培训 </t>
  </si>
  <si>
    <t xml:space="preserve">2050802 干部教育 </t>
  </si>
  <si>
    <t xml:space="preserve">2050899 其他进修及培训 </t>
  </si>
  <si>
    <t xml:space="preserve">20509 教育费附加安排的支出 </t>
  </si>
  <si>
    <t xml:space="preserve">2050901 农村中小学校舍建设 </t>
  </si>
  <si>
    <t xml:space="preserve">2050902 农村中小学教学设施 </t>
  </si>
  <si>
    <t xml:space="preserve">2050999 其他教育费附加安排的支出 </t>
  </si>
  <si>
    <t xml:space="preserve">206 科学技术支出 </t>
  </si>
  <si>
    <t xml:space="preserve">20601 科学技术管理事务 </t>
  </si>
  <si>
    <t xml:space="preserve">2060101 行政运行 </t>
  </si>
  <si>
    <t xml:space="preserve">2060102 一般行政管理事务 </t>
  </si>
  <si>
    <t xml:space="preserve">20604 技术研究与开发 </t>
  </si>
  <si>
    <t xml:space="preserve">2060404 科技成果转化与扩散 </t>
  </si>
  <si>
    <t xml:space="preserve">2060499 其他技术研究与开发支出 </t>
  </si>
  <si>
    <t xml:space="preserve">20607 科学技术普及 </t>
  </si>
  <si>
    <t xml:space="preserve">2060701 机构运行 </t>
  </si>
  <si>
    <t xml:space="preserve">2060702 科普活动 </t>
  </si>
  <si>
    <t xml:space="preserve">2060705 科技馆站 </t>
  </si>
  <si>
    <t xml:space="preserve">207 文化旅游体育与传媒支出 </t>
  </si>
  <si>
    <t xml:space="preserve">20701 文化和旅游 </t>
  </si>
  <si>
    <t xml:space="preserve">2070101 行政运行 </t>
  </si>
  <si>
    <t xml:space="preserve">2070104 图书馆 </t>
  </si>
  <si>
    <t xml:space="preserve">2070109 群众文化 </t>
  </si>
  <si>
    <t xml:space="preserve">2070199 其他文化和旅游支出 </t>
  </si>
  <si>
    <t xml:space="preserve">20702 文物 </t>
  </si>
  <si>
    <t xml:space="preserve">2070204 文物保护 </t>
  </si>
  <si>
    <t xml:space="preserve">20703 体育 </t>
  </si>
  <si>
    <t xml:space="preserve">2070308 群众体育 </t>
  </si>
  <si>
    <t xml:space="preserve">20708 广播电视 </t>
  </si>
  <si>
    <t xml:space="preserve">2070808 广播电视事务 </t>
  </si>
  <si>
    <t xml:space="preserve">2070899 其他广播电视支出 </t>
  </si>
  <si>
    <t xml:space="preserve">208 社会保障和就业支出 </t>
  </si>
  <si>
    <t xml:space="preserve">20801 人力资源和社会保障管理事务 </t>
  </si>
  <si>
    <t xml:space="preserve">2080101 行政运行 </t>
  </si>
  <si>
    <t xml:space="preserve">2080102 一般行政管理事务 </t>
  </si>
  <si>
    <t xml:space="preserve">2080105 劳动保障监察 </t>
  </si>
  <si>
    <t xml:space="preserve">2080110 劳动关系和维权 </t>
  </si>
  <si>
    <t xml:space="preserve">2080111 公共就业服务和职业技能鉴定机构 </t>
  </si>
  <si>
    <t xml:space="preserve">2080199 其他人力资源和社会保障管理事务支出 </t>
  </si>
  <si>
    <t xml:space="preserve">20802 民政管理事务 </t>
  </si>
  <si>
    <t xml:space="preserve">2080201 行政运行 </t>
  </si>
  <si>
    <t xml:space="preserve">2080202 一般行政管理事务 </t>
  </si>
  <si>
    <t xml:space="preserve">2080208 基层政权建设和社区治理 </t>
  </si>
  <si>
    <t xml:space="preserve">2080299 其他民政管理事务支出 </t>
  </si>
  <si>
    <t xml:space="preserve">20805 行政事业单位养老支出 </t>
  </si>
  <si>
    <t xml:space="preserve">2080502 事业单位离退休 </t>
  </si>
  <si>
    <t xml:space="preserve">2080507 对机关事业单位基本养老保险基金的补助 </t>
  </si>
  <si>
    <t xml:space="preserve">20807 就业补助 </t>
  </si>
  <si>
    <t xml:space="preserve">2080701 就业创业服务补贴 </t>
  </si>
  <si>
    <t xml:space="preserve">2080704 社会保险补贴 </t>
  </si>
  <si>
    <t xml:space="preserve">2080705 公益性岗位补贴 </t>
  </si>
  <si>
    <t xml:space="preserve">2080711 就业见习补贴 </t>
  </si>
  <si>
    <t xml:space="preserve">2080713 促进创业补贴 </t>
  </si>
  <si>
    <t xml:space="preserve">2080799 其他就业补助支出 </t>
  </si>
  <si>
    <t xml:space="preserve">20808 抚恤 </t>
  </si>
  <si>
    <t xml:space="preserve">2080801 死亡抚恤 </t>
  </si>
  <si>
    <t xml:space="preserve">2080802 伤残抚恤 </t>
  </si>
  <si>
    <t xml:space="preserve">2080803 在乡复员、退伍军人生活补助 </t>
  </si>
  <si>
    <t xml:space="preserve">2080804 优抚事业单位支出 </t>
  </si>
  <si>
    <t xml:space="preserve">2080805 义务兵优待 </t>
  </si>
  <si>
    <t xml:space="preserve">2080806 农村籍退役士兵老年生活补助 </t>
  </si>
  <si>
    <t xml:space="preserve">2080899 其他优抚支出 </t>
  </si>
  <si>
    <t xml:space="preserve">20809 退役安置 </t>
  </si>
  <si>
    <t xml:space="preserve">2080901 退役士兵安置 </t>
  </si>
  <si>
    <t xml:space="preserve">2080902 军队移交政府的离退休人员安置 </t>
  </si>
  <si>
    <t xml:space="preserve">2080903 军队移交政府离退休干部管理机构 </t>
  </si>
  <si>
    <t xml:space="preserve">2080904 退役士兵管理教育 </t>
  </si>
  <si>
    <t xml:space="preserve">2080905 军队转业干部安置 </t>
  </si>
  <si>
    <t xml:space="preserve">2080999 其他退役安置支出 </t>
  </si>
  <si>
    <t xml:space="preserve">20810 社会福利 </t>
  </si>
  <si>
    <t xml:space="preserve">2081002 老年福利 </t>
  </si>
  <si>
    <t xml:space="preserve">2081004 殡葬 </t>
  </si>
  <si>
    <t xml:space="preserve">2081099 其他社会福利支出 </t>
  </si>
  <si>
    <t xml:space="preserve">20811 残疾人事业 </t>
  </si>
  <si>
    <t xml:space="preserve">2081101 行政运行 </t>
  </si>
  <si>
    <t xml:space="preserve">2081104 残疾人康复 </t>
  </si>
  <si>
    <t xml:space="preserve">2081105 残疾人就业和扶贫 </t>
  </si>
  <si>
    <t xml:space="preserve">2081106 残疾人体育 </t>
  </si>
  <si>
    <t xml:space="preserve">2081107 残疾人生活和护理补贴 </t>
  </si>
  <si>
    <t xml:space="preserve">2081199 其他残疾人事业支出 </t>
  </si>
  <si>
    <t xml:space="preserve">20816 红十字事业 </t>
  </si>
  <si>
    <t xml:space="preserve">2081601 行政运行 </t>
  </si>
  <si>
    <t xml:space="preserve">2081602 一般行政管理事务 </t>
  </si>
  <si>
    <t xml:space="preserve">20819 最低生活保障 </t>
  </si>
  <si>
    <t xml:space="preserve">2081901 城市最低生活保障金支出 </t>
  </si>
  <si>
    <t xml:space="preserve">2081902 农村最低生活保障金支出 </t>
  </si>
  <si>
    <t xml:space="preserve">20820 临时救助 </t>
  </si>
  <si>
    <t xml:space="preserve">2082001 临时救助支出 </t>
  </si>
  <si>
    <t xml:space="preserve">2082002 流浪乞讨人员救助支出 </t>
  </si>
  <si>
    <t>20821 特困人员救助供养</t>
    <phoneticPr fontId="8" type="noConversion"/>
  </si>
  <si>
    <t>2082101 城市特困人员救助供养支出</t>
    <phoneticPr fontId="8" type="noConversion"/>
  </si>
  <si>
    <t>2082102  农村特困人员救助供养支出</t>
    <phoneticPr fontId="8" type="noConversion"/>
  </si>
  <si>
    <t xml:space="preserve">20825 其他生活救助 </t>
  </si>
  <si>
    <t xml:space="preserve">2082501 其他城市生活救助 </t>
  </si>
  <si>
    <t xml:space="preserve">2082502 其他农村生活救助 </t>
  </si>
  <si>
    <t xml:space="preserve">20826 财政对基本养老保险基金的补助 </t>
  </si>
  <si>
    <t xml:space="preserve">2082602 财政对城乡居民基本养老保险基金的补助 </t>
  </si>
  <si>
    <t xml:space="preserve">20828 退役军人管理事务 </t>
  </si>
  <si>
    <t xml:space="preserve">2082801 行政运行 </t>
  </si>
  <si>
    <t>2082802  一般行政管理事务</t>
    <phoneticPr fontId="8" type="noConversion"/>
  </si>
  <si>
    <t xml:space="preserve">2082804 拥军优属 </t>
  </si>
  <si>
    <t xml:space="preserve">2082850 事业运行 </t>
  </si>
  <si>
    <t xml:space="preserve">2082899 其他退役军人事务管理支出 </t>
  </si>
  <si>
    <t xml:space="preserve">210 卫生健康支出 </t>
  </si>
  <si>
    <t xml:space="preserve">21001 卫生健康管理事务 </t>
  </si>
  <si>
    <t xml:space="preserve">2100101 行政运行 </t>
  </si>
  <si>
    <t xml:space="preserve">2100102 一般行政管理事务 </t>
  </si>
  <si>
    <t>2100199 其他卫生健康管理事务支出</t>
    <phoneticPr fontId="8" type="noConversion"/>
  </si>
  <si>
    <t xml:space="preserve">21002 公立医院 </t>
  </si>
  <si>
    <t xml:space="preserve">2100201 综合医院 </t>
  </si>
  <si>
    <t xml:space="preserve">2100202 中医（民族）医院 </t>
  </si>
  <si>
    <t xml:space="preserve">21003 基层医疗卫生机构 </t>
  </si>
  <si>
    <t xml:space="preserve">2100301 城市社区卫生机构 </t>
  </si>
  <si>
    <t xml:space="preserve">2100302 乡镇卫生院 </t>
  </si>
  <si>
    <t xml:space="preserve">2100399 其他基层医疗卫生机构支出 </t>
  </si>
  <si>
    <t xml:space="preserve">21004 公共卫生 </t>
  </si>
  <si>
    <t xml:space="preserve">2100401 疾病预防控制机构 </t>
  </si>
  <si>
    <t xml:space="preserve">2100402 卫生监督机构 </t>
  </si>
  <si>
    <t xml:space="preserve">2100403 妇幼保健机构 </t>
  </si>
  <si>
    <t xml:space="preserve">2100408 基本公共卫生服务 </t>
  </si>
  <si>
    <t xml:space="preserve">2100409 重大公共卫生服务 </t>
  </si>
  <si>
    <t>2100410 突发公共卫生事件应急处理</t>
    <phoneticPr fontId="8" type="noConversion"/>
  </si>
  <si>
    <t xml:space="preserve">2100499 其他公共卫生支出 </t>
  </si>
  <si>
    <t xml:space="preserve">21006 中医药 </t>
  </si>
  <si>
    <t>2100601 中医(民族医)药专项</t>
    <phoneticPr fontId="8" type="noConversion"/>
  </si>
  <si>
    <t xml:space="preserve">2100699 其他中医药支出 </t>
  </si>
  <si>
    <t xml:space="preserve">21007 计划生育事务 </t>
  </si>
  <si>
    <t xml:space="preserve">2100717 计划生育服务 </t>
  </si>
  <si>
    <t xml:space="preserve">2100799 其他计划生育事务支出 </t>
  </si>
  <si>
    <t xml:space="preserve">21011 行政事业单位医疗 </t>
  </si>
  <si>
    <t xml:space="preserve">2101101 行政单位医疗 </t>
  </si>
  <si>
    <t xml:space="preserve">2101102 事业单位医疗 </t>
  </si>
  <si>
    <t xml:space="preserve">2101103 公务员医疗补助 </t>
  </si>
  <si>
    <t xml:space="preserve">21012 财政对基本医疗保险基金的补助 </t>
  </si>
  <si>
    <t xml:space="preserve">2101202 财政对城乡居民基本医疗保险基金的补助 </t>
  </si>
  <si>
    <t xml:space="preserve">21013 医疗救助 </t>
  </si>
  <si>
    <t xml:space="preserve">2101301 城乡医疗救助 </t>
  </si>
  <si>
    <t xml:space="preserve">2101399 其他医疗救助支出 </t>
  </si>
  <si>
    <t xml:space="preserve">21014 优抚对象医疗 </t>
  </si>
  <si>
    <t xml:space="preserve">2101401 优抚对象医疗补助 </t>
  </si>
  <si>
    <t xml:space="preserve">21015 医疗保障管理事务 </t>
  </si>
  <si>
    <t xml:space="preserve">2101501 行政运行 </t>
  </si>
  <si>
    <t xml:space="preserve">2101550 事业运行 </t>
  </si>
  <si>
    <t xml:space="preserve">211 节能环保支出 </t>
  </si>
  <si>
    <t xml:space="preserve">21101 环境保护管理事务 </t>
  </si>
  <si>
    <t xml:space="preserve">2110101 行政运行 </t>
  </si>
  <si>
    <t xml:space="preserve">2110102 一般行政管理事务 </t>
  </si>
  <si>
    <t xml:space="preserve">2110104 生态环境保护宣传 </t>
  </si>
  <si>
    <t xml:space="preserve">2110107 生态环境保护行政许可 </t>
  </si>
  <si>
    <t xml:space="preserve">21103 污染防治 </t>
  </si>
  <si>
    <t xml:space="preserve">2110301 大气 </t>
  </si>
  <si>
    <t xml:space="preserve">2110302 水体 </t>
  </si>
  <si>
    <t xml:space="preserve">2110307 土壤 </t>
  </si>
  <si>
    <t xml:space="preserve">2110399 其他污染防治支出 </t>
  </si>
  <si>
    <t xml:space="preserve">21111 污染减排 </t>
  </si>
  <si>
    <t xml:space="preserve">2111101 生态环境监测与信息 </t>
  </si>
  <si>
    <t xml:space="preserve">2111102 生态环境执法监察 </t>
  </si>
  <si>
    <t xml:space="preserve">2111103 减排专项支出 </t>
  </si>
  <si>
    <t xml:space="preserve">2111199 其他污染减排支出 </t>
  </si>
  <si>
    <t>21199 其他节能环保支出</t>
    <phoneticPr fontId="8" type="noConversion"/>
  </si>
  <si>
    <t>2119999  其他节能环保支出</t>
    <phoneticPr fontId="8" type="noConversion"/>
  </si>
  <si>
    <t xml:space="preserve">212 城乡社区支出 </t>
  </si>
  <si>
    <t xml:space="preserve">21201 城乡社区管理事务 </t>
  </si>
  <si>
    <t xml:space="preserve">2120101 行政运行 </t>
  </si>
  <si>
    <t xml:space="preserve">2120102 一般行政管理事务 </t>
  </si>
  <si>
    <t xml:space="preserve">2120104 城管执法 </t>
  </si>
  <si>
    <t xml:space="preserve">2120199 其他城乡社区管理事务支出 </t>
  </si>
  <si>
    <t xml:space="preserve">21203 城乡社区公共设施 </t>
  </si>
  <si>
    <t xml:space="preserve">2120399 其他城乡社区公共设施支出 </t>
  </si>
  <si>
    <t xml:space="preserve">21205 城乡社区环境卫生 </t>
  </si>
  <si>
    <t xml:space="preserve">2120501 城乡社区环境卫生 </t>
  </si>
  <si>
    <t xml:space="preserve">21206 建设市场管理与监督 </t>
  </si>
  <si>
    <t xml:space="preserve">2120601 建设市场管理与监督 </t>
  </si>
  <si>
    <t xml:space="preserve">21299 其他城乡社区支出 </t>
  </si>
  <si>
    <t xml:space="preserve">2129999 其他城乡社区支出 </t>
  </si>
  <si>
    <t xml:space="preserve">213 农林水支出 </t>
  </si>
  <si>
    <t xml:space="preserve">21301 农业农村 </t>
  </si>
  <si>
    <t xml:space="preserve">2130101 行政运行 </t>
  </si>
  <si>
    <t xml:space="preserve">2130104 事业运行 </t>
  </si>
  <si>
    <t xml:space="preserve">2130106 科技转化与推广服务 </t>
  </si>
  <si>
    <t xml:space="preserve">2130108 病虫害控制 </t>
  </si>
  <si>
    <t xml:space="preserve">2130109 农产品质量安全 </t>
  </si>
  <si>
    <t xml:space="preserve">2130121 农业结构调整补贴 </t>
  </si>
  <si>
    <t xml:space="preserve">2130122 农业生产发展 </t>
  </si>
  <si>
    <t xml:space="preserve">2130126 农村社会事业 </t>
  </si>
  <si>
    <t xml:space="preserve">2130135 农业资源保护修复与利用 </t>
  </si>
  <si>
    <t xml:space="preserve">2130153 农田建设 </t>
  </si>
  <si>
    <t xml:space="preserve">2130199 其他农业农村支出 </t>
  </si>
  <si>
    <t xml:space="preserve">21302 林业和草原 </t>
  </si>
  <si>
    <t xml:space="preserve">2130205 森林资源培育 </t>
  </si>
  <si>
    <t xml:space="preserve">21303 水利 </t>
  </si>
  <si>
    <t xml:space="preserve">2130301 行政运行 </t>
  </si>
  <si>
    <t xml:space="preserve">2130305 水利工程建设 </t>
  </si>
  <si>
    <t xml:space="preserve">2130306 水利工程运行与维护 </t>
  </si>
  <si>
    <t xml:space="preserve">2130314 防汛 </t>
  </si>
  <si>
    <t xml:space="preserve">2130316 农村水利 </t>
  </si>
  <si>
    <t xml:space="preserve">2130321 大中型水库移民后期扶持专项支出 </t>
  </si>
  <si>
    <t xml:space="preserve">2130399 其他水利支出 </t>
  </si>
  <si>
    <t xml:space="preserve">21307 农村综合改革 </t>
  </si>
  <si>
    <t xml:space="preserve">2130701 对村级公益事业建设的补助 </t>
  </si>
  <si>
    <t xml:space="preserve">2130705 对村民委员会和村党支部的补助 </t>
  </si>
  <si>
    <t xml:space="preserve">21308 普惠金融发展支出 </t>
  </si>
  <si>
    <t xml:space="preserve">2130803 农业保险保费补贴 </t>
  </si>
  <si>
    <t xml:space="preserve">2130804 创业担保贷款贴息 </t>
  </si>
  <si>
    <t xml:space="preserve">2130899 其他普惠金融发展支出 </t>
  </si>
  <si>
    <t xml:space="preserve">21399 其他农林水支出 </t>
  </si>
  <si>
    <t xml:space="preserve">2139999 其他农林水支出 </t>
  </si>
  <si>
    <t xml:space="preserve">214 交通运输支出 </t>
  </si>
  <si>
    <t xml:space="preserve">21401 公路水路运输 </t>
  </si>
  <si>
    <t xml:space="preserve">2140101 行政运行 </t>
  </si>
  <si>
    <t xml:space="preserve">2140102 一般行政管理事务 </t>
  </si>
  <si>
    <t>2140106 公路养护</t>
    <phoneticPr fontId="8" type="noConversion"/>
  </si>
  <si>
    <t xml:space="preserve">2140199 其他公路水路运输支出 </t>
  </si>
  <si>
    <t xml:space="preserve">215 资源勘探工业信息等支出 </t>
  </si>
  <si>
    <t xml:space="preserve">21505 工业和信息产业监管 </t>
  </si>
  <si>
    <t xml:space="preserve">2150502 一般行政管理事务 </t>
  </si>
  <si>
    <t xml:space="preserve">21507 国有资产监管 </t>
  </si>
  <si>
    <t xml:space="preserve">2150701 行政运行 </t>
  </si>
  <si>
    <t xml:space="preserve">2150702 一般行政管理事务 </t>
  </si>
  <si>
    <t xml:space="preserve">21508 支持中小企业发展和管理支出 </t>
  </si>
  <si>
    <t xml:space="preserve">2150801 行政运行 </t>
  </si>
  <si>
    <t xml:space="preserve">2150899 其他支持中小企业发展和管理支出 </t>
  </si>
  <si>
    <t>21599  其他资源勘探工业信息等支出</t>
    <phoneticPr fontId="8" type="noConversion"/>
  </si>
  <si>
    <t>2159904  技术改造支出</t>
    <phoneticPr fontId="8" type="noConversion"/>
  </si>
  <si>
    <t xml:space="preserve">216 商业服务业等支出 </t>
  </si>
  <si>
    <t xml:space="preserve">21602 商业流通事务 </t>
  </si>
  <si>
    <t xml:space="preserve">2160201 行政运行 </t>
  </si>
  <si>
    <t xml:space="preserve">2160299 其他商业流通事务支出 </t>
  </si>
  <si>
    <t xml:space="preserve">217 金融支出 </t>
  </si>
  <si>
    <t xml:space="preserve">21702 金融部门监管支出 </t>
  </si>
  <si>
    <t xml:space="preserve">2170299 金融部门其他监管支出 </t>
  </si>
  <si>
    <t xml:space="preserve">219 援助其他地区支出 </t>
  </si>
  <si>
    <t xml:space="preserve">21999 其他支出 </t>
  </si>
  <si>
    <t xml:space="preserve">220 自然资源海洋气象等支出 </t>
  </si>
  <si>
    <t xml:space="preserve">22001 自然资源事务 </t>
  </si>
  <si>
    <t xml:space="preserve">2200101 行政运行 </t>
  </si>
  <si>
    <t xml:space="preserve">2200106 自然资源利用与保护 </t>
  </si>
  <si>
    <t xml:space="preserve">2200150 事业运行 </t>
  </si>
  <si>
    <t xml:space="preserve">2200199 其他自然资源事务支出 </t>
  </si>
  <si>
    <t xml:space="preserve">22005 气象事务 </t>
  </si>
  <si>
    <t xml:space="preserve">2200504 气象事业机构 </t>
  </si>
  <si>
    <t xml:space="preserve">2200509 气象服务 </t>
  </si>
  <si>
    <t xml:space="preserve">221 住房保障支出 </t>
  </si>
  <si>
    <t xml:space="preserve">22101 保障性安居工程支出 </t>
  </si>
  <si>
    <t xml:space="preserve">2210105 农村危房改造 </t>
  </si>
  <si>
    <t xml:space="preserve">2210199 其他保障性安居工程支出 </t>
  </si>
  <si>
    <t xml:space="preserve">222 粮油物资储备支出 </t>
  </si>
  <si>
    <t xml:space="preserve">22201 粮油物资事务 </t>
  </si>
  <si>
    <t xml:space="preserve">2220115 粮食风险基金 </t>
  </si>
  <si>
    <t xml:space="preserve">2220199 其他粮油物资事务支出 </t>
  </si>
  <si>
    <t xml:space="preserve">224 灾害防治及应急管理支出 </t>
  </si>
  <si>
    <t xml:space="preserve">2240101 行政运行 </t>
  </si>
  <si>
    <t xml:space="preserve">2240102 一般行政管理事务 </t>
  </si>
  <si>
    <t xml:space="preserve">22402 消防事务 </t>
  </si>
  <si>
    <t xml:space="preserve">2240204 消防应急救援 </t>
  </si>
  <si>
    <t xml:space="preserve">227 预备费 </t>
  </si>
  <si>
    <t xml:space="preserve">229 其他支出 </t>
  </si>
  <si>
    <t xml:space="preserve">22902 年初预留 </t>
  </si>
  <si>
    <t xml:space="preserve">2290201 年初预留 </t>
  </si>
  <si>
    <t xml:space="preserve">22999 其他支出 </t>
  </si>
  <si>
    <t xml:space="preserve">2299999 其他支出 </t>
  </si>
  <si>
    <t xml:space="preserve">232 债务付息支出 </t>
  </si>
  <si>
    <t xml:space="preserve">23203 地方政府一般债务付息支出 </t>
  </si>
  <si>
    <t xml:space="preserve">2320301 地方政府一般债券付息支出 </t>
  </si>
  <si>
    <t xml:space="preserve">  231 - 债务还本支出</t>
  </si>
  <si>
    <t xml:space="preserve">      23103 - 地方政府一般债务还本支出</t>
  </si>
  <si>
    <t>表五</t>
    <phoneticPr fontId="8" type="noConversion"/>
  </si>
  <si>
    <t>政府性基金收入合计</t>
  </si>
  <si>
    <t>国有土地收益基金收入</t>
  </si>
  <si>
    <t>农业土地开发资金收入</t>
  </si>
  <si>
    <t>国有土地使用权出让收入</t>
  </si>
  <si>
    <t>城市基础设施配套费收入</t>
    <phoneticPr fontId="8" type="noConversion"/>
  </si>
  <si>
    <t>污水处理费收入</t>
    <phoneticPr fontId="8" type="noConversion"/>
  </si>
  <si>
    <t>表六</t>
    <phoneticPr fontId="8" type="noConversion"/>
  </si>
  <si>
    <t>基金预算支出合计</t>
  </si>
  <si>
    <t>基金支出</t>
  </si>
  <si>
    <t>债务还本支出</t>
  </si>
  <si>
    <t>表七</t>
    <phoneticPr fontId="8" type="noConversion"/>
  </si>
  <si>
    <t>表八</t>
    <phoneticPr fontId="8" type="noConversion"/>
  </si>
  <si>
    <t>项目</t>
    <phoneticPr fontId="8" type="noConversion"/>
  </si>
  <si>
    <t>政府性基金支出小计</t>
  </si>
  <si>
    <t>212城乡社区支出</t>
  </si>
  <si>
    <t>21208国有土地使用权出让收入安排的支出</t>
  </si>
  <si>
    <t>2120802土地开发支出</t>
  </si>
  <si>
    <t>2120803城市建设支出</t>
  </si>
  <si>
    <t>2120899其他国有土地使用权出让收入安排的支出</t>
  </si>
  <si>
    <t>21210国有土地收益基金安排的支出</t>
  </si>
  <si>
    <t>2121099其他国有土地收益基金支出</t>
  </si>
  <si>
    <t>21211农业土地开发资金安排的支出</t>
  </si>
  <si>
    <t>229其他支出</t>
  </si>
  <si>
    <t>22960彩票公益金安排的支出</t>
  </si>
  <si>
    <t>2296002用于社会福利的彩票公益金支出</t>
  </si>
  <si>
    <t>2296003用于体育事业的彩票公益金支出</t>
  </si>
  <si>
    <t>2296006用于残疾人事业的彩票公益金支出</t>
  </si>
  <si>
    <t>232债务付息支出</t>
  </si>
  <si>
    <t>23204地方政府专项债务付息支出</t>
  </si>
  <si>
    <t>2320411国有土地使用权出让金债务付息支出</t>
  </si>
  <si>
    <t>2320431土地储备专项债券付息支出</t>
  </si>
  <si>
    <t>2320433棚户区改造专项债券付息支出</t>
  </si>
  <si>
    <t>2320498其他地方自行试点项目收益专项债券付息支出</t>
  </si>
  <si>
    <t>231 债务还本支出</t>
    <phoneticPr fontId="8" type="noConversion"/>
  </si>
  <si>
    <t xml:space="preserve">      23104 地方政府专项债务还本支出</t>
    <phoneticPr fontId="8" type="noConversion"/>
  </si>
  <si>
    <t>表九</t>
    <phoneticPr fontId="22" type="noConversion"/>
  </si>
  <si>
    <t>单位：万元</t>
    <phoneticPr fontId="22" type="noConversion"/>
  </si>
  <si>
    <t>国有资本经营收入合计</t>
    <phoneticPr fontId="22" type="noConversion"/>
  </si>
  <si>
    <t xml:space="preserve">      利润收入</t>
    <phoneticPr fontId="22" type="noConversion"/>
  </si>
  <si>
    <t xml:space="preserve">      股利、股息收入</t>
    <phoneticPr fontId="22" type="noConversion"/>
  </si>
  <si>
    <t xml:space="preserve">      产权转让收入</t>
    <phoneticPr fontId="22" type="noConversion"/>
  </si>
  <si>
    <t xml:space="preserve">      清算收入</t>
    <phoneticPr fontId="22" type="noConversion"/>
  </si>
  <si>
    <t xml:space="preserve">      其他国有资本经营预算收入</t>
    <phoneticPr fontId="22" type="noConversion"/>
  </si>
  <si>
    <t>表十：</t>
    <phoneticPr fontId="22" type="noConversion"/>
  </si>
  <si>
    <t>科目代码</t>
    <phoneticPr fontId="22" type="noConversion"/>
  </si>
  <si>
    <t>科目名称</t>
  </si>
  <si>
    <t>年初预算</t>
    <phoneticPr fontId="22" type="noConversion"/>
  </si>
  <si>
    <t>表十一</t>
    <phoneticPr fontId="8" type="noConversion"/>
  </si>
  <si>
    <t>因公出国（境）费</t>
  </si>
  <si>
    <t>公务用车</t>
  </si>
  <si>
    <t>公务接待费</t>
  </si>
  <si>
    <t>小计</t>
  </si>
  <si>
    <t>公务用车购置费</t>
  </si>
  <si>
    <t>公车运行维护费</t>
  </si>
  <si>
    <r>
      <t>北辰区202</t>
    </r>
    <r>
      <rPr>
        <b/>
        <sz val="12"/>
        <color indexed="8"/>
        <rFont val="宋体"/>
        <family val="3"/>
        <charset val="134"/>
      </rPr>
      <t>2</t>
    </r>
    <r>
      <rPr>
        <b/>
        <sz val="12"/>
        <color indexed="8"/>
        <rFont val="宋体"/>
        <family val="3"/>
        <charset val="134"/>
      </rPr>
      <t>年6月份一般公共预算收入执行情况表</t>
    </r>
    <phoneticPr fontId="8" type="noConversion"/>
  </si>
  <si>
    <r>
      <t>北辰区202</t>
    </r>
    <r>
      <rPr>
        <b/>
        <sz val="12"/>
        <color indexed="8"/>
        <rFont val="宋体"/>
        <family val="3"/>
        <charset val="134"/>
      </rPr>
      <t>2</t>
    </r>
    <r>
      <rPr>
        <b/>
        <sz val="12"/>
        <color indexed="8"/>
        <rFont val="宋体"/>
        <family val="3"/>
        <charset val="134"/>
      </rPr>
      <t>年6月份一般公共预算支出执行情况表</t>
    </r>
    <phoneticPr fontId="8" type="noConversion"/>
  </si>
  <si>
    <t>北辰区2022年6月份政府性基金预算收入执行情况表</t>
    <phoneticPr fontId="8" type="noConversion"/>
  </si>
  <si>
    <r>
      <t>北辰区202</t>
    </r>
    <r>
      <rPr>
        <b/>
        <sz val="12"/>
        <color indexed="8"/>
        <rFont val="宋体"/>
        <family val="3"/>
        <charset val="134"/>
      </rPr>
      <t>2</t>
    </r>
    <r>
      <rPr>
        <b/>
        <sz val="12"/>
        <color indexed="8"/>
        <rFont val="宋体"/>
        <family val="3"/>
        <charset val="134"/>
      </rPr>
      <t>年6月份政府性基金预算支出执行情况表</t>
    </r>
    <phoneticPr fontId="8" type="noConversion"/>
  </si>
  <si>
    <r>
      <t>北辰区2022</t>
    </r>
    <r>
      <rPr>
        <b/>
        <sz val="16"/>
        <rFont val="宋体"/>
        <family val="3"/>
        <charset val="134"/>
      </rPr>
      <t>年</t>
    </r>
    <r>
      <rPr>
        <b/>
        <sz val="16"/>
        <rFont val="宋体"/>
        <family val="2"/>
      </rPr>
      <t>6月份</t>
    </r>
    <r>
      <rPr>
        <b/>
        <sz val="16"/>
        <rFont val="宋体"/>
        <family val="3"/>
        <charset val="134"/>
      </rPr>
      <t>国有资本经营预算收入执行情况表</t>
    </r>
    <phoneticPr fontId="22" type="noConversion"/>
  </si>
  <si>
    <r>
      <t>北辰区202</t>
    </r>
    <r>
      <rPr>
        <b/>
        <sz val="16"/>
        <rFont val="宋体"/>
        <family val="3"/>
        <charset val="134"/>
      </rPr>
      <t>2</t>
    </r>
    <r>
      <rPr>
        <b/>
        <sz val="16"/>
        <rFont val="宋体"/>
        <family val="3"/>
        <charset val="134"/>
      </rPr>
      <t>年</t>
    </r>
    <r>
      <rPr>
        <b/>
        <sz val="16"/>
        <rFont val="宋体"/>
        <family val="3"/>
        <charset val="134"/>
      </rPr>
      <t>6月份</t>
    </r>
    <r>
      <rPr>
        <b/>
        <sz val="16"/>
        <rFont val="宋体"/>
        <family val="3"/>
        <charset val="134"/>
      </rPr>
      <t>国有资本经营预算支出执行情况表</t>
    </r>
    <phoneticPr fontId="22" type="noConversion"/>
  </si>
  <si>
    <t>223  国有资本经营预算支出</t>
  </si>
  <si>
    <r>
      <t>北辰区202</t>
    </r>
    <r>
      <rPr>
        <b/>
        <sz val="12"/>
        <color indexed="8"/>
        <rFont val="宋体"/>
        <family val="3"/>
        <charset val="134"/>
      </rPr>
      <t>2</t>
    </r>
    <r>
      <rPr>
        <b/>
        <sz val="12"/>
        <color indexed="8"/>
        <rFont val="宋体"/>
        <family val="3"/>
        <charset val="134"/>
      </rPr>
      <t>年6月份一般公共预算支出执行情况表-区本级</t>
    </r>
    <phoneticPr fontId="8" type="noConversion"/>
  </si>
  <si>
    <t xml:space="preserve">2010399 - 其他政府办公厅（室）及相关机构事务支出 </t>
    <phoneticPr fontId="8" type="noConversion"/>
  </si>
  <si>
    <t xml:space="preserve">2011302 - 一般行政管理事务 </t>
    <phoneticPr fontId="8" type="noConversion"/>
  </si>
  <si>
    <t xml:space="preserve"> 2013802 - 一般行政管理事务 </t>
    <phoneticPr fontId="8" type="noConversion"/>
  </si>
  <si>
    <t xml:space="preserve">2040219 - 信息化建设 </t>
    <phoneticPr fontId="8" type="noConversion"/>
  </si>
  <si>
    <t xml:space="preserve">2040612 - 法制建设 </t>
    <phoneticPr fontId="8" type="noConversion"/>
  </si>
  <si>
    <t xml:space="preserve">2049999  其他公共安全支出 </t>
    <phoneticPr fontId="8" type="noConversion"/>
  </si>
  <si>
    <t xml:space="preserve">20499 其他公共安全支出 </t>
    <phoneticPr fontId="8" type="noConversion"/>
  </si>
  <si>
    <t xml:space="preserve">2050205 - 高等教育 </t>
    <phoneticPr fontId="8" type="noConversion"/>
  </si>
  <si>
    <t xml:space="preserve">2060303 - 高技术研究 </t>
    <phoneticPr fontId="8" type="noConversion"/>
  </si>
  <si>
    <t xml:space="preserve">20603 - 应用研究 </t>
    <phoneticPr fontId="8" type="noConversion"/>
  </si>
  <si>
    <t>北辰区2022年6月份一般公共预算支出执行情况表-区本级（项级科目）</t>
    <phoneticPr fontId="8" type="noConversion"/>
  </si>
  <si>
    <t xml:space="preserve">2080807 光荣院 </t>
    <phoneticPr fontId="8" type="noConversion"/>
  </si>
  <si>
    <t xml:space="preserve">        2082601 - 财政对企业职工基本养老保险基金的补助</t>
    <phoneticPr fontId="8" type="noConversion"/>
  </si>
  <si>
    <t xml:space="preserve">2101502 - 一般行政管理事务 </t>
    <phoneticPr fontId="8" type="noConversion"/>
  </si>
  <si>
    <t xml:space="preserve">2109999 - 其他卫生健康支出 </t>
    <phoneticPr fontId="8" type="noConversion"/>
  </si>
  <si>
    <t xml:space="preserve">21099 - 其他卫生健康支出 </t>
    <phoneticPr fontId="8" type="noConversion"/>
  </si>
  <si>
    <t xml:space="preserve">2120201 - 城乡社区规划与管理 </t>
    <phoneticPr fontId="8" type="noConversion"/>
  </si>
  <si>
    <t xml:space="preserve">21202 - 城乡社区规划与管理 </t>
    <phoneticPr fontId="8" type="noConversion"/>
  </si>
  <si>
    <t xml:space="preserve">2130148 - 渔业发展 </t>
    <phoneticPr fontId="8" type="noConversion"/>
  </si>
  <si>
    <t xml:space="preserve">2130234 - 林业草原防灾减灾 </t>
    <phoneticPr fontId="8" type="noConversion"/>
  </si>
  <si>
    <t xml:space="preserve">2130310 - 水土保持 </t>
    <phoneticPr fontId="8" type="noConversion"/>
  </si>
  <si>
    <t xml:space="preserve">2159999 - 其他资源勘探工业信息等支出 </t>
    <phoneticPr fontId="8" type="noConversion"/>
  </si>
  <si>
    <t xml:space="preserve">        2170206 - 金融行业电子化建设 </t>
    <phoneticPr fontId="8" type="noConversion"/>
  </si>
  <si>
    <t xml:space="preserve">2200102 - 一般行政管理事务 </t>
    <phoneticPr fontId="8" type="noConversion"/>
  </si>
  <si>
    <t xml:space="preserve">        2210103 - 棚户区改造 </t>
    <phoneticPr fontId="8" type="noConversion"/>
  </si>
  <si>
    <t xml:space="preserve">2210106 -公共租赁住房 </t>
    <phoneticPr fontId="8" type="noConversion"/>
  </si>
  <si>
    <t xml:space="preserve">2210108 -老旧小区改造 </t>
    <phoneticPr fontId="8" type="noConversion"/>
  </si>
  <si>
    <t xml:space="preserve">2210109 -住房租赁市场发展 </t>
    <phoneticPr fontId="8" type="noConversion"/>
  </si>
  <si>
    <t xml:space="preserve">2220403 - 储备粮（油）库建设 </t>
    <phoneticPr fontId="8" type="noConversion"/>
  </si>
  <si>
    <t xml:space="preserve">22204 - 粮油储备 </t>
    <phoneticPr fontId="8" type="noConversion"/>
  </si>
  <si>
    <t xml:space="preserve">2240109 - 应急管理 </t>
    <phoneticPr fontId="8" type="noConversion"/>
  </si>
  <si>
    <t xml:space="preserve">2240106 - 安全监管 </t>
    <phoneticPr fontId="8" type="noConversion"/>
  </si>
  <si>
    <r>
      <t>北辰区202</t>
    </r>
    <r>
      <rPr>
        <b/>
        <sz val="12"/>
        <color indexed="8"/>
        <rFont val="宋体"/>
        <family val="3"/>
        <charset val="134"/>
      </rPr>
      <t>2</t>
    </r>
    <r>
      <rPr>
        <b/>
        <sz val="12"/>
        <color indexed="8"/>
        <rFont val="宋体"/>
        <family val="3"/>
        <charset val="134"/>
      </rPr>
      <t>年6月份政府性基金预算支出执行情况表-区本级</t>
    </r>
    <phoneticPr fontId="8" type="noConversion"/>
  </si>
  <si>
    <t>北辰区2022年6月份政府性基金预算支出执行情况表-区本级（项级科目）</t>
    <phoneticPr fontId="8" type="noConversion"/>
  </si>
  <si>
    <t xml:space="preserve">        2010701 行政运行</t>
    <phoneticPr fontId="8" type="noConversion"/>
  </si>
  <si>
    <t xml:space="preserve">2011399 - 其他商贸事务支出 </t>
    <phoneticPr fontId="8" type="noConversion"/>
  </si>
  <si>
    <t>2110304 固体废弃物与化学品</t>
    <phoneticPr fontId="8" type="noConversion"/>
  </si>
  <si>
    <t>2150805 中小企业发展专项</t>
    <phoneticPr fontId="8" type="noConversion"/>
  </si>
  <si>
    <t xml:space="preserve">22401 应急管理事务 </t>
    <phoneticPr fontId="8" type="noConversion"/>
  </si>
  <si>
    <t xml:space="preserve">              2310301 - 地方政府一般债券还本支出</t>
    <phoneticPr fontId="8" type="noConversion"/>
  </si>
  <si>
    <t>2120814农业生产发展支出</t>
    <phoneticPr fontId="8" type="noConversion"/>
  </si>
  <si>
    <t>2120816农业农村生态环境支出</t>
    <phoneticPr fontId="8" type="noConversion"/>
  </si>
  <si>
    <t>2310411 国有土地使用权出让金债务还本支出</t>
    <phoneticPr fontId="8" type="noConversion"/>
  </si>
  <si>
    <r>
      <t>2310431</t>
    </r>
    <r>
      <rPr>
        <sz val="10"/>
        <rFont val="宋体"/>
        <family val="3"/>
        <charset val="134"/>
      </rPr>
      <t>土地储备专项债券还本支出</t>
    </r>
    <phoneticPr fontId="8" type="noConversion"/>
  </si>
  <si>
    <t xml:space="preserve">       2120801征地和拆迁补偿支出</t>
    <phoneticPr fontId="8" type="noConversion"/>
  </si>
  <si>
    <t>2120804农村基础设施建设支出</t>
    <phoneticPr fontId="8" type="noConversion"/>
  </si>
  <si>
    <t xml:space="preserve">               2290402其他地方自行试点项目收益专项债券收入安排的支出</t>
    <phoneticPr fontId="8" type="noConversion"/>
  </si>
  <si>
    <t>22904其他政府性基金及对应债务收入安排的支出</t>
    <phoneticPr fontId="8" type="noConversion"/>
  </si>
  <si>
    <t xml:space="preserve">    22301 解决历史遗留问题及改革成本支出</t>
    <phoneticPr fontId="22" type="noConversion"/>
  </si>
  <si>
    <t xml:space="preserve">    22302 国有企业资本金注入</t>
    <phoneticPr fontId="22" type="noConversion"/>
  </si>
  <si>
    <t xml:space="preserve">              2230105 国有企业退休人员社会化管理补助支出</t>
    <phoneticPr fontId="22" type="noConversion"/>
  </si>
  <si>
    <t xml:space="preserve">              2230199 其他解决历史遗留问题及改革成本支出</t>
    <phoneticPr fontId="22" type="noConversion"/>
  </si>
  <si>
    <t xml:space="preserve">              2230202 公益性设施投资支出</t>
    <phoneticPr fontId="22" type="noConversion"/>
  </si>
  <si>
    <t xml:space="preserve">              2230204 生态环境保护支出</t>
    <phoneticPr fontId="22" type="noConversion"/>
  </si>
  <si>
    <t xml:space="preserve">             2239999-其他国有资本经营预算支出</t>
    <phoneticPr fontId="22" type="noConversion"/>
  </si>
  <si>
    <t xml:space="preserve">    22399-其他国有资本经营预算支出</t>
    <phoneticPr fontId="22" type="noConversion"/>
  </si>
  <si>
    <r>
      <t>北辰区202</t>
    </r>
    <r>
      <rPr>
        <b/>
        <sz val="15"/>
        <color indexed="8"/>
        <rFont val="宋体"/>
        <family val="3"/>
        <charset val="134"/>
      </rPr>
      <t>2</t>
    </r>
    <r>
      <rPr>
        <b/>
        <sz val="15"/>
        <color indexed="8"/>
        <rFont val="宋体"/>
        <family val="3"/>
        <charset val="134"/>
      </rPr>
      <t>年6月份“三公”经费支出财政拨款情况表</t>
    </r>
    <phoneticPr fontId="8" type="noConversion"/>
  </si>
  <si>
    <t>上年同期</t>
    <phoneticPr fontId="22" type="noConversion"/>
  </si>
  <si>
    <t>完成年初预算%</t>
    <phoneticPr fontId="8" type="noConversion"/>
  </si>
  <si>
    <t>执行为上年同期%</t>
    <phoneticPr fontId="22" type="noConversion"/>
  </si>
  <si>
    <r>
      <rPr>
        <b/>
        <sz val="9"/>
        <color indexed="8"/>
        <rFont val="宋体"/>
        <family val="3"/>
        <charset val="134"/>
      </rPr>
      <t>完成</t>
    </r>
    <r>
      <rPr>
        <b/>
        <sz val="9"/>
        <color indexed="8"/>
        <rFont val="宋体"/>
        <family val="3"/>
        <charset val="134"/>
      </rPr>
      <t>年初预算%</t>
    </r>
    <phoneticPr fontId="8" type="noConversion"/>
  </si>
  <si>
    <r>
      <rPr>
        <b/>
        <sz val="9"/>
        <color indexed="8"/>
        <rFont val="宋体"/>
        <family val="3"/>
        <charset val="134"/>
      </rPr>
      <t>执行为</t>
    </r>
    <r>
      <rPr>
        <b/>
        <sz val="9"/>
        <color indexed="8"/>
        <rFont val="宋体"/>
        <family val="3"/>
        <charset val="134"/>
      </rPr>
      <t>上年同期%</t>
    </r>
    <phoneticPr fontId="8" type="noConversion"/>
  </si>
  <si>
    <t>完成年初预算%</t>
    <phoneticPr fontId="8" type="noConversion"/>
  </si>
  <si>
    <t>执行为上年同期%</t>
    <phoneticPr fontId="8" type="noConversion"/>
  </si>
  <si>
    <r>
      <rPr>
        <b/>
        <sz val="9"/>
        <color indexed="8"/>
        <rFont val="宋体"/>
        <family val="3"/>
        <charset val="134"/>
      </rPr>
      <t>完成</t>
    </r>
    <r>
      <rPr>
        <b/>
        <sz val="9"/>
        <color indexed="8"/>
        <rFont val="宋体"/>
        <family val="3"/>
        <charset val="134"/>
      </rPr>
      <t>年初预算%</t>
    </r>
    <phoneticPr fontId="8" type="noConversion"/>
  </si>
  <si>
    <r>
      <rPr>
        <b/>
        <sz val="9"/>
        <color indexed="8"/>
        <rFont val="宋体"/>
        <family val="3"/>
        <charset val="134"/>
      </rPr>
      <t>执行为</t>
    </r>
    <r>
      <rPr>
        <b/>
        <sz val="9"/>
        <color indexed="8"/>
        <rFont val="宋体"/>
        <family val="3"/>
        <charset val="134"/>
      </rPr>
      <t>上年同期%</t>
    </r>
    <phoneticPr fontId="8" type="noConversion"/>
  </si>
  <si>
    <r>
      <rPr>
        <b/>
        <sz val="10"/>
        <color indexed="8"/>
        <rFont val="仿宋"/>
        <family val="3"/>
        <charset val="134"/>
      </rPr>
      <t>完成</t>
    </r>
    <r>
      <rPr>
        <b/>
        <sz val="10"/>
        <color indexed="8"/>
        <rFont val="仿宋"/>
        <family val="3"/>
        <charset val="134"/>
      </rPr>
      <t>年初预算%</t>
    </r>
    <phoneticPr fontId="8" type="noConversion"/>
  </si>
  <si>
    <r>
      <rPr>
        <b/>
        <sz val="9"/>
        <color indexed="8"/>
        <rFont val="宋体"/>
        <family val="3"/>
        <charset val="134"/>
      </rPr>
      <t>执行为</t>
    </r>
    <r>
      <rPr>
        <b/>
        <sz val="9"/>
        <color indexed="8"/>
        <rFont val="宋体"/>
        <family val="3"/>
        <charset val="134"/>
      </rPr>
      <t>上年同期%</t>
    </r>
    <phoneticPr fontId="8" type="noConversion"/>
  </si>
  <si>
    <r>
      <rPr>
        <b/>
        <sz val="9"/>
        <color indexed="8"/>
        <rFont val="宋体"/>
        <family val="3"/>
        <charset val="134"/>
      </rPr>
      <t>完成</t>
    </r>
    <r>
      <rPr>
        <b/>
        <sz val="9"/>
        <color indexed="8"/>
        <rFont val="宋体"/>
        <family val="3"/>
        <charset val="134"/>
      </rPr>
      <t>年初预算%</t>
    </r>
    <phoneticPr fontId="8" type="noConversion"/>
  </si>
  <si>
    <r>
      <rPr>
        <b/>
        <sz val="9"/>
        <color indexed="8"/>
        <rFont val="宋体"/>
        <family val="3"/>
        <charset val="134"/>
      </rPr>
      <t>执行为</t>
    </r>
    <r>
      <rPr>
        <b/>
        <sz val="9"/>
        <color indexed="8"/>
        <rFont val="宋体"/>
        <family val="3"/>
        <charset val="134"/>
      </rPr>
      <t>上年同期%</t>
    </r>
    <phoneticPr fontId="8" type="noConversion"/>
  </si>
  <si>
    <r>
      <rPr>
        <b/>
        <sz val="9"/>
        <color indexed="8"/>
        <rFont val="宋体"/>
        <family val="3"/>
        <charset val="134"/>
      </rPr>
      <t>完成</t>
    </r>
    <r>
      <rPr>
        <b/>
        <sz val="9"/>
        <color indexed="8"/>
        <rFont val="宋体"/>
        <family val="3"/>
        <charset val="134"/>
      </rPr>
      <t>年初预算%</t>
    </r>
    <phoneticPr fontId="8" type="noConversion"/>
  </si>
  <si>
    <r>
      <rPr>
        <b/>
        <sz val="9"/>
        <color indexed="8"/>
        <rFont val="宋体"/>
        <family val="3"/>
        <charset val="134"/>
      </rPr>
      <t>执行为</t>
    </r>
    <r>
      <rPr>
        <b/>
        <sz val="9"/>
        <color indexed="8"/>
        <rFont val="宋体"/>
        <family val="3"/>
        <charset val="134"/>
      </rPr>
      <t>上年同期%</t>
    </r>
    <phoneticPr fontId="8" type="noConversion"/>
  </si>
  <si>
    <r>
      <rPr>
        <b/>
        <sz val="9"/>
        <color indexed="8"/>
        <rFont val="宋体"/>
        <family val="3"/>
        <charset val="134"/>
      </rPr>
      <t>完成</t>
    </r>
    <r>
      <rPr>
        <b/>
        <sz val="9"/>
        <color indexed="8"/>
        <rFont val="宋体"/>
        <family val="3"/>
        <charset val="134"/>
      </rPr>
      <t>年初预算%</t>
    </r>
    <phoneticPr fontId="8" type="noConversion"/>
  </si>
  <si>
    <r>
      <rPr>
        <b/>
        <sz val="9"/>
        <color indexed="8"/>
        <rFont val="宋体"/>
        <family val="3"/>
        <charset val="134"/>
      </rPr>
      <t>执行为</t>
    </r>
    <r>
      <rPr>
        <b/>
        <sz val="9"/>
        <color indexed="8"/>
        <rFont val="宋体"/>
        <family val="3"/>
        <charset val="134"/>
      </rPr>
      <t>上年同期%</t>
    </r>
    <phoneticPr fontId="8" type="noConversion"/>
  </si>
  <si>
    <t>项目</t>
    <phoneticPr fontId="22" type="noConversion"/>
  </si>
  <si>
    <r>
      <rPr>
        <b/>
        <sz val="9"/>
        <color indexed="8"/>
        <rFont val="宋体"/>
        <family val="3"/>
        <charset val="134"/>
      </rPr>
      <t>完成年初预算%</t>
    </r>
    <phoneticPr fontId="22" type="noConversion"/>
  </si>
  <si>
    <r>
      <rPr>
        <b/>
        <sz val="9"/>
        <color indexed="8"/>
        <rFont val="宋体"/>
        <family val="3"/>
        <charset val="134"/>
      </rPr>
      <t>执行为上年同期%</t>
    </r>
    <phoneticPr fontId="22" type="noConversion"/>
  </si>
  <si>
    <t>预算执行</t>
    <phoneticPr fontId="8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</si>
</sst>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 "/>
    <numFmt numFmtId="177" formatCode="0_ "/>
    <numFmt numFmtId="180" formatCode="#,##0_ "/>
    <numFmt numFmtId="181" formatCode="0.00_);[Red]\(0.00\)"/>
    <numFmt numFmtId="182" formatCode="0.0%"/>
    <numFmt numFmtId="183" formatCode="0.000_ "/>
    <numFmt numFmtId="187" formatCode="0.000%"/>
  </numFmts>
  <fonts count="48">
    <font>
      <sz val="10"/>
      <name val="Arial"/>
      <family val="2"/>
    </font>
    <font>
      <sz val="10"/>
      <name val="Arial"/>
      <family val="2"/>
    </font>
    <font>
      <b/>
      <sz val="9"/>
      <color indexed="8"/>
      <name val="微软雅黑"/>
      <family val="2"/>
      <charset val="134"/>
    </font>
    <font>
      <b/>
      <sz val="12"/>
      <color indexed="8"/>
      <name val="宋体"/>
      <family val="3"/>
      <charset val="134"/>
    </font>
    <font>
      <sz val="9"/>
      <color indexed="8"/>
      <name val="微软雅黑"/>
      <family val="2"/>
      <charset val="134"/>
    </font>
    <font>
      <b/>
      <sz val="9"/>
      <color indexed="8"/>
      <name val="宋体"/>
      <family val="3"/>
      <charset val="134"/>
    </font>
    <font>
      <b/>
      <sz val="15"/>
      <color indexed="8"/>
      <name val="宋体"/>
      <family val="3"/>
      <charset val="134"/>
    </font>
    <font>
      <sz val="7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仿宋"/>
      <family val="3"/>
      <charset val="134"/>
    </font>
    <font>
      <b/>
      <sz val="9"/>
      <name val="宋体"/>
      <family val="3"/>
      <charset val="134"/>
    </font>
    <font>
      <b/>
      <sz val="9"/>
      <name val="仿宋"/>
      <family val="3"/>
      <charset val="134"/>
    </font>
    <font>
      <b/>
      <sz val="10"/>
      <name val="仿宋"/>
      <family val="3"/>
      <charset val="134"/>
    </font>
    <font>
      <sz val="12"/>
      <name val="宋体"/>
      <family val="3"/>
      <charset val="134"/>
    </font>
    <font>
      <b/>
      <sz val="10"/>
      <name val="黑体"/>
      <family val="3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b/>
      <sz val="10"/>
      <color indexed="8"/>
      <name val="仿宋"/>
      <family val="3"/>
      <charset val="134"/>
    </font>
    <font>
      <sz val="10"/>
      <name val="Helv"/>
      <family val="2"/>
    </font>
    <font>
      <b/>
      <sz val="10"/>
      <name val="微软雅黑"/>
      <family val="2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b/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name val="Helv"/>
      <family val="2"/>
    </font>
    <font>
      <sz val="10"/>
      <name val="宋体"/>
      <family val="3"/>
      <charset val="134"/>
    </font>
    <font>
      <b/>
      <sz val="7"/>
      <color indexed="8"/>
      <name val="宋体"/>
      <family val="3"/>
      <charset val="134"/>
    </font>
    <font>
      <b/>
      <sz val="9"/>
      <name val="宋体"/>
      <family val="2"/>
      <scheme val="minor"/>
    </font>
    <font>
      <b/>
      <sz val="10"/>
      <name val="宋体"/>
      <family val="2"/>
      <scheme val="minor"/>
    </font>
    <font>
      <b/>
      <sz val="16"/>
      <name val="宋体"/>
      <family val="2"/>
      <scheme val="major"/>
    </font>
    <font>
      <b/>
      <sz val="12"/>
      <name val="宋体"/>
      <family val="2"/>
      <scheme val="minor"/>
    </font>
    <font>
      <b/>
      <sz val="16"/>
      <name val="宋体"/>
      <family val="2"/>
      <scheme val="minor"/>
    </font>
    <font>
      <b/>
      <sz val="12"/>
      <color indexed="8"/>
      <name val="宋体"/>
      <family val="3"/>
      <charset val="134"/>
    </font>
    <font>
      <b/>
      <sz val="16"/>
      <name val="宋体"/>
      <family val="2"/>
    </font>
    <font>
      <b/>
      <sz val="16"/>
      <name val="宋体"/>
      <family val="3"/>
      <charset val="134"/>
    </font>
    <font>
      <b/>
      <sz val="15"/>
      <color indexed="8"/>
      <name val="宋体"/>
      <family val="3"/>
      <charset val="134"/>
    </font>
    <font>
      <sz val="9"/>
      <color theme="1"/>
      <name val="微软雅黑"/>
      <family val="2"/>
      <charset val="134"/>
    </font>
    <font>
      <b/>
      <sz val="10"/>
      <color indexed="8"/>
      <name val="宋体"/>
      <family val="2"/>
      <scheme val="minor"/>
    </font>
    <font>
      <b/>
      <sz val="9"/>
      <color indexed="8"/>
      <name val="宋体"/>
      <family val="3"/>
      <charset val="134"/>
    </font>
    <font>
      <sz val="9"/>
      <name val="Arial"/>
      <family val="2"/>
    </font>
    <font>
      <b/>
      <sz val="9"/>
      <name val="宋体"/>
      <family val="3"/>
      <charset val="134"/>
    </font>
    <font>
      <sz val="9"/>
      <name val="Helv"/>
      <family val="2"/>
    </font>
    <font>
      <b/>
      <sz val="9"/>
      <color rgb="FF000000"/>
      <name val="宋体"/>
      <family val="3"/>
      <charset val="134"/>
    </font>
    <font>
      <b/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9" fillId="0" borderId="0"/>
    <xf numFmtId="0" fontId="23" fillId="0" borderId="0"/>
    <xf numFmtId="0" fontId="24" fillId="0" borderId="0"/>
    <xf numFmtId="43" fontId="14" fillId="0" borderId="0" applyFont="0" applyFill="0" applyBorder="0" applyAlignment="0" applyProtection="0"/>
  </cellStyleXfs>
  <cellXfs count="1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/>
    <xf numFmtId="0" fontId="4" fillId="0" borderId="4" xfId="0" applyFont="1" applyFill="1" applyBorder="1" applyAlignment="1">
      <alignment horizontal="left" vertical="center" wrapText="1"/>
    </xf>
    <xf numFmtId="180" fontId="12" fillId="0" borderId="4" xfId="4" applyNumberFormat="1" applyFont="1" applyFill="1" applyBorder="1" applyAlignment="1">
      <alignment horizontal="right" vertical="center"/>
    </xf>
    <xf numFmtId="180" fontId="12" fillId="0" borderId="4" xfId="0" applyNumberFormat="1" applyFont="1" applyFill="1" applyBorder="1" applyAlignment="1">
      <alignment horizontal="right" vertical="center"/>
    </xf>
    <xf numFmtId="180" fontId="13" fillId="0" borderId="4" xfId="4" applyNumberFormat="1" applyFont="1" applyFill="1" applyBorder="1" applyAlignment="1">
      <alignment horizontal="right" vertical="center"/>
    </xf>
    <xf numFmtId="0" fontId="31" fillId="0" borderId="4" xfId="0" applyFont="1" applyFill="1" applyBorder="1" applyAlignment="1">
      <alignment horizontal="center" vertical="center"/>
    </xf>
    <xf numFmtId="180" fontId="0" fillId="0" borderId="0" xfId="0" applyNumberFormat="1" applyFill="1"/>
    <xf numFmtId="180" fontId="10" fillId="0" borderId="1" xfId="0" applyNumberFormat="1" applyFont="1" applyFill="1" applyBorder="1" applyAlignment="1">
      <alignment horizontal="right" vertical="center" wrapText="1"/>
    </xf>
    <xf numFmtId="180" fontId="12" fillId="0" borderId="4" xfId="0" applyNumberFormat="1" applyFont="1" applyFill="1" applyBorder="1" applyAlignment="1" applyProtection="1">
      <alignment horizontal="right" vertical="center"/>
    </xf>
    <xf numFmtId="180" fontId="10" fillId="0" borderId="1" xfId="0" applyNumberFormat="1" applyFont="1" applyFill="1" applyBorder="1" applyAlignment="1">
      <alignment horizontal="right" vertical="center"/>
    </xf>
    <xf numFmtId="180" fontId="10" fillId="0" borderId="4" xfId="0" applyNumberFormat="1" applyFont="1" applyFill="1" applyBorder="1" applyAlignment="1">
      <alignment horizontal="right" vertical="center" wrapText="1"/>
    </xf>
    <xf numFmtId="180" fontId="13" fillId="0" borderId="4" xfId="0" applyNumberFormat="1" applyFont="1" applyFill="1" applyBorder="1" applyAlignment="1">
      <alignment horizontal="right" vertical="center"/>
    </xf>
    <xf numFmtId="180" fontId="10" fillId="2" borderId="2" xfId="0" applyNumberFormat="1" applyFont="1" applyFill="1" applyBorder="1" applyAlignment="1">
      <alignment horizontal="right" vertical="center" wrapText="1"/>
    </xf>
    <xf numFmtId="180" fontId="10" fillId="0" borderId="5" xfId="0" applyNumberFormat="1" applyFont="1" applyFill="1" applyBorder="1" applyAlignment="1">
      <alignment horizontal="right" vertical="center" wrapText="1"/>
    </xf>
    <xf numFmtId="180" fontId="12" fillId="0" borderId="0" xfId="4" applyNumberFormat="1" applyFont="1" applyFill="1" applyBorder="1" applyAlignment="1">
      <alignment horizontal="right" vertical="center"/>
    </xf>
    <xf numFmtId="180" fontId="10" fillId="2" borderId="2" xfId="0" applyNumberFormat="1" applyFont="1" applyFill="1" applyBorder="1" applyAlignment="1">
      <alignment horizontal="center" vertical="center" wrapText="1"/>
    </xf>
    <xf numFmtId="180" fontId="10" fillId="2" borderId="6" xfId="0" applyNumberFormat="1" applyFont="1" applyFill="1" applyBorder="1" applyAlignment="1">
      <alignment horizontal="right" vertical="center" wrapText="1"/>
    </xf>
    <xf numFmtId="177" fontId="13" fillId="0" borderId="0" xfId="0" applyNumberFormat="1" applyFont="1"/>
    <xf numFmtId="177" fontId="13" fillId="0" borderId="0" xfId="0" applyNumberFormat="1" applyFont="1" applyBorder="1"/>
    <xf numFmtId="180" fontId="12" fillId="0" borderId="7" xfId="0" applyNumberFormat="1" applyFont="1" applyFill="1" applyBorder="1" applyAlignment="1" applyProtection="1">
      <alignment horizontal="right" vertical="center"/>
    </xf>
    <xf numFmtId="38" fontId="10" fillId="0" borderId="1" xfId="0" applyNumberFormat="1" applyFont="1" applyFill="1" applyBorder="1" applyAlignment="1">
      <alignment horizontal="right" vertical="center" wrapText="1"/>
    </xf>
    <xf numFmtId="38" fontId="10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180" fontId="12" fillId="0" borderId="4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4"/>
    </xf>
    <xf numFmtId="0" fontId="15" fillId="0" borderId="0" xfId="6" applyFont="1" applyFill="1"/>
    <xf numFmtId="180" fontId="10" fillId="0" borderId="4" xfId="0" applyNumberFormat="1" applyFont="1" applyFill="1" applyBorder="1" applyAlignment="1">
      <alignment horizontal="right" vertical="center"/>
    </xf>
    <xf numFmtId="180" fontId="12" fillId="0" borderId="4" xfId="0" applyNumberFormat="1" applyFont="1" applyFill="1" applyBorder="1" applyAlignment="1">
      <alignment horizontal="right" vertical="center" wrapText="1"/>
    </xf>
    <xf numFmtId="180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82" fontId="10" fillId="0" borderId="4" xfId="1" applyNumberFormat="1" applyFont="1" applyFill="1" applyBorder="1" applyAlignment="1">
      <alignment horizontal="right" vertical="center" wrapText="1"/>
    </xf>
    <xf numFmtId="182" fontId="12" fillId="0" borderId="4" xfId="1" applyNumberFormat="1" applyFont="1" applyFill="1" applyBorder="1" applyAlignment="1">
      <alignment vertical="center"/>
    </xf>
    <xf numFmtId="182" fontId="12" fillId="0" borderId="4" xfId="1" applyNumberFormat="1" applyFont="1" applyFill="1" applyBorder="1" applyAlignment="1">
      <alignment horizontal="right" vertical="center"/>
    </xf>
    <xf numFmtId="182" fontId="10" fillId="0" borderId="9" xfId="1" applyNumberFormat="1" applyFont="1" applyFill="1" applyBorder="1" applyAlignment="1">
      <alignment horizontal="right" vertical="center" wrapText="1"/>
    </xf>
    <xf numFmtId="0" fontId="40" fillId="0" borderId="4" xfId="5" applyFont="1" applyFill="1" applyBorder="1" applyAlignment="1" applyProtection="1">
      <alignment horizontal="left" vertical="center" indent="1"/>
      <protection locked="0"/>
    </xf>
    <xf numFmtId="0" fontId="40" fillId="0" borderId="4" xfId="5" applyFont="1" applyFill="1" applyBorder="1" applyAlignment="1" applyProtection="1">
      <alignment horizontal="left" vertical="center" wrapText="1" indent="1"/>
      <protection locked="0"/>
    </xf>
    <xf numFmtId="0" fontId="17" fillId="0" borderId="4" xfId="5" applyFont="1" applyFill="1" applyBorder="1" applyAlignment="1" applyProtection="1">
      <alignment horizontal="left" vertical="center" indent="1"/>
      <protection locked="0"/>
    </xf>
    <xf numFmtId="0" fontId="42" fillId="0" borderId="4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3" fillId="0" borderId="0" xfId="0" applyFont="1" applyFill="1"/>
    <xf numFmtId="182" fontId="10" fillId="0" borderId="1" xfId="1" applyNumberFormat="1" applyFont="1" applyFill="1" applyBorder="1" applyAlignment="1">
      <alignment horizontal="right" vertical="center" wrapText="1"/>
    </xf>
    <xf numFmtId="176" fontId="0" fillId="0" borderId="0" xfId="0" applyNumberFormat="1" applyFill="1"/>
    <xf numFmtId="176" fontId="10" fillId="0" borderId="1" xfId="0" applyNumberFormat="1" applyFont="1" applyFill="1" applyBorder="1" applyAlignment="1">
      <alignment horizontal="right" vertical="center" wrapText="1"/>
    </xf>
    <xf numFmtId="177" fontId="10" fillId="0" borderId="2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2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indent="2"/>
    </xf>
    <xf numFmtId="0" fontId="17" fillId="0" borderId="4" xfId="0" applyFont="1" applyFill="1" applyBorder="1" applyAlignment="1">
      <alignment horizontal="left" vertical="center" indent="4"/>
    </xf>
    <xf numFmtId="0" fontId="17" fillId="0" borderId="4" xfId="0" applyFont="1" applyFill="1" applyBorder="1" applyAlignment="1">
      <alignment horizontal="left" vertical="center"/>
    </xf>
    <xf numFmtId="0" fontId="19" fillId="0" borderId="0" xfId="6" applyFont="1" applyFill="1"/>
    <xf numFmtId="0" fontId="26" fillId="0" borderId="0" xfId="7" applyFont="1" applyFill="1"/>
    <xf numFmtId="0" fontId="27" fillId="0" borderId="0" xfId="7" applyFont="1" applyFill="1" applyAlignment="1">
      <alignment horizontal="right"/>
    </xf>
    <xf numFmtId="181" fontId="44" fillId="0" borderId="4" xfId="0" applyNumberFormat="1" applyFont="1" applyFill="1" applyBorder="1" applyAlignment="1">
      <alignment horizontal="center" vertical="center" wrapText="1"/>
    </xf>
    <xf numFmtId="0" fontId="45" fillId="0" borderId="0" xfId="6" applyFont="1" applyFill="1"/>
    <xf numFmtId="0" fontId="41" fillId="0" borderId="4" xfId="7" applyFont="1" applyFill="1" applyBorder="1" applyAlignment="1">
      <alignment horizontal="left" vertical="center" wrapText="1" indent="1"/>
    </xf>
    <xf numFmtId="0" fontId="28" fillId="0" borderId="0" xfId="6" applyFont="1" applyFill="1"/>
    <xf numFmtId="176" fontId="17" fillId="0" borderId="4" xfId="0" applyNumberFormat="1" applyFont="1" applyFill="1" applyBorder="1" applyAlignment="1">
      <alignment horizontal="left" vertical="center"/>
    </xf>
    <xf numFmtId="0" fontId="23" fillId="0" borderId="0" xfId="0" applyFont="1" applyFill="1"/>
    <xf numFmtId="0" fontId="33" fillId="0" borderId="0" xfId="5" applyFont="1" applyFill="1" applyAlignment="1">
      <alignment horizontal="center" vertical="center"/>
    </xf>
    <xf numFmtId="182" fontId="5" fillId="0" borderId="4" xfId="1" applyNumberFormat="1" applyFont="1" applyFill="1" applyBorder="1" applyAlignment="1">
      <alignment horizontal="right" vertical="center" wrapText="1"/>
    </xf>
    <xf numFmtId="0" fontId="21" fillId="0" borderId="0" xfId="2" applyFont="1" applyFill="1" applyAlignment="1">
      <alignment horizontal="left"/>
    </xf>
    <xf numFmtId="0" fontId="9" fillId="0" borderId="0" xfId="2" applyFill="1"/>
    <xf numFmtId="0" fontId="15" fillId="0" borderId="0" xfId="2" applyFont="1" applyFill="1"/>
    <xf numFmtId="0" fontId="9" fillId="0" borderId="0" xfId="2" applyFill="1" applyAlignment="1">
      <alignment horizontal="left"/>
    </xf>
    <xf numFmtId="0" fontId="29" fillId="0" borderId="0" xfId="2" applyFont="1" applyFill="1" applyAlignment="1">
      <alignment horizontal="right"/>
    </xf>
    <xf numFmtId="0" fontId="44" fillId="0" borderId="4" xfId="0" applyFont="1" applyFill="1" applyBorder="1" applyAlignment="1">
      <alignment horizontal="left" vertical="center"/>
    </xf>
    <xf numFmtId="0" fontId="46" fillId="0" borderId="4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top" wrapText="1"/>
    </xf>
    <xf numFmtId="0" fontId="17" fillId="0" borderId="4" xfId="2" applyFont="1" applyFill="1" applyBorder="1" applyAlignment="1">
      <alignment vertical="center" wrapText="1"/>
    </xf>
    <xf numFmtId="180" fontId="9" fillId="0" borderId="4" xfId="2" applyNumberFormat="1" applyFont="1" applyFill="1" applyBorder="1" applyAlignment="1">
      <alignment horizontal="right" vertical="center" wrapText="1"/>
    </xf>
    <xf numFmtId="0" fontId="9" fillId="0" borderId="4" xfId="3" applyFont="1" applyFill="1" applyBorder="1" applyAlignment="1">
      <alignment horizontal="left" wrapText="1"/>
    </xf>
    <xf numFmtId="0" fontId="17" fillId="0" borderId="4" xfId="3" applyFont="1" applyFill="1" applyBorder="1" applyAlignment="1">
      <alignment vertical="center" wrapText="1"/>
    </xf>
    <xf numFmtId="180" fontId="9" fillId="0" borderId="4" xfId="3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left"/>
    </xf>
    <xf numFmtId="180" fontId="0" fillId="0" borderId="4" xfId="0" applyNumberFormat="1" applyFont="1" applyFill="1" applyBorder="1" applyAlignment="1">
      <alignment horizontal="right" vertical="center"/>
    </xf>
    <xf numFmtId="180" fontId="0" fillId="0" borderId="4" xfId="0" applyNumberFormat="1" applyFill="1" applyBorder="1" applyAlignment="1">
      <alignment horizontal="right" vertical="center"/>
    </xf>
    <xf numFmtId="182" fontId="0" fillId="0" borderId="4" xfId="1" applyNumberFormat="1" applyFont="1" applyFill="1" applyBorder="1"/>
    <xf numFmtId="0" fontId="0" fillId="0" borderId="7" xfId="0" applyFont="1" applyFill="1" applyBorder="1" applyAlignment="1">
      <alignment horizontal="left"/>
    </xf>
    <xf numFmtId="182" fontId="0" fillId="0" borderId="0" xfId="0" applyNumberFormat="1" applyFill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3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35" fillId="0" borderId="0" xfId="0" applyFont="1" applyFill="1" applyAlignment="1">
      <alignment horizontal="center"/>
    </xf>
    <xf numFmtId="0" fontId="33" fillId="0" borderId="0" xfId="7" applyFont="1" applyFill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39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/>
    <xf numFmtId="0" fontId="0" fillId="0" borderId="8" xfId="0" applyFont="1" applyBorder="1" applyAlignment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/>
    <xf numFmtId="183" fontId="0" fillId="0" borderId="0" xfId="0" applyNumberFormat="1" applyFill="1"/>
    <xf numFmtId="182" fontId="0" fillId="0" borderId="0" xfId="1" applyNumberFormat="1" applyFont="1" applyFill="1"/>
    <xf numFmtId="187" fontId="0" fillId="0" borderId="0" xfId="1" applyNumberFormat="1" applyFont="1" applyFill="1"/>
  </cellXfs>
  <cellStyles count="9">
    <cellStyle name="百分比" xfId="1" builtinId="5"/>
    <cellStyle name="常规" xfId="0" builtinId="0"/>
    <cellStyle name="常规 11 2" xfId="2"/>
    <cellStyle name="常规 2" xfId="3"/>
    <cellStyle name="常规 2 4" xfId="4"/>
    <cellStyle name="常规 23" xfId="5"/>
    <cellStyle name="常规 5 5 3" xfId="6"/>
    <cellStyle name="常规_2014-09-26-关于我市全口径预算编制情况的报告（附表）" xfId="7"/>
    <cellStyle name="千位分隔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47"/>
  <sheetViews>
    <sheetView showGridLines="0" workbookViewId="0">
      <pane ySplit="4" topLeftCell="A5" activePane="bottomLeft" state="frozen"/>
      <selection pane="bottomLeft" activeCell="E4" sqref="E1:E1048576"/>
    </sheetView>
  </sheetViews>
  <sheetFormatPr defaultColWidth="8.85546875" defaultRowHeight="12.75"/>
  <cols>
    <col min="1" max="1" width="33.140625" style="3" customWidth="1"/>
    <col min="2" max="4" width="14.140625" style="3" customWidth="1"/>
    <col min="5" max="5" width="14.140625" style="3" hidden="1" customWidth="1"/>
    <col min="6" max="6" width="17.5703125" style="3" customWidth="1"/>
    <col min="7" max="7" width="8.85546875" style="3"/>
    <col min="8" max="8" width="11" style="3" bestFit="1" customWidth="1"/>
    <col min="9" max="16384" width="8.85546875" style="3"/>
  </cols>
  <sheetData>
    <row r="1" spans="1:8" ht="18" customHeight="1">
      <c r="A1" s="107" t="s">
        <v>0</v>
      </c>
      <c r="B1" s="108"/>
      <c r="C1" s="108"/>
      <c r="D1" s="108"/>
      <c r="E1" s="108"/>
      <c r="F1" s="108"/>
      <c r="G1" s="47"/>
    </row>
    <row r="2" spans="1:8" ht="37.5" customHeight="1">
      <c r="A2" s="109" t="s">
        <v>495</v>
      </c>
      <c r="B2" s="108"/>
      <c r="C2" s="108"/>
      <c r="D2" s="108"/>
      <c r="E2" s="108"/>
      <c r="F2" s="108"/>
    </row>
    <row r="3" spans="1:8" ht="18" customHeight="1">
      <c r="A3" s="110" t="s">
        <v>1</v>
      </c>
      <c r="B3" s="108"/>
      <c r="C3" s="108"/>
      <c r="D3" s="108"/>
      <c r="E3" s="108"/>
      <c r="F3" s="108"/>
    </row>
    <row r="4" spans="1:8" s="61" customFormat="1" ht="30" customHeight="1">
      <c r="A4" s="59" t="s">
        <v>2</v>
      </c>
      <c r="B4" s="59" t="s">
        <v>3</v>
      </c>
      <c r="C4" s="2" t="s">
        <v>580</v>
      </c>
      <c r="D4" s="59" t="s">
        <v>565</v>
      </c>
      <c r="E4" s="59" t="s">
        <v>4</v>
      </c>
      <c r="F4" s="60" t="s">
        <v>566</v>
      </c>
    </row>
    <row r="5" spans="1:8" ht="26.25" customHeight="1">
      <c r="A5" s="4" t="s">
        <v>5</v>
      </c>
      <c r="B5" s="15">
        <f>B6+B21</f>
        <v>620012.69999999995</v>
      </c>
      <c r="C5" s="15">
        <f>C6+C21</f>
        <v>217485.87</v>
      </c>
      <c r="D5" s="62">
        <f>C5/B5</f>
        <v>0.35077647603024908</v>
      </c>
      <c r="E5" s="15">
        <f>E6+E21</f>
        <v>300250.27999999997</v>
      </c>
      <c r="F5" s="51">
        <f>C5/E5</f>
        <v>0.72434860010788338</v>
      </c>
      <c r="G5" s="131"/>
      <c r="H5" s="14"/>
    </row>
    <row r="6" spans="1:8" ht="26.25" customHeight="1">
      <c r="A6" s="4" t="s">
        <v>6</v>
      </c>
      <c r="B6" s="15">
        <f>SUM(B7:B20)</f>
        <v>437045.7</v>
      </c>
      <c r="C6" s="15">
        <f>SUM(C7:C20)</f>
        <v>161475.87</v>
      </c>
      <c r="D6" s="62">
        <f>C6/B6</f>
        <v>0.36947136191935992</v>
      </c>
      <c r="E6" s="15">
        <f>SUM(E7:E20)</f>
        <v>230804.03999999998</v>
      </c>
      <c r="F6" s="51">
        <f t="shared" ref="F6:F34" si="0">C6/E6</f>
        <v>0.6996232388306548</v>
      </c>
      <c r="G6" s="131"/>
      <c r="H6" s="133"/>
    </row>
    <row r="7" spans="1:8" ht="26.25" customHeight="1">
      <c r="A7" s="5" t="s">
        <v>7</v>
      </c>
      <c r="B7" s="15">
        <v>129300</v>
      </c>
      <c r="C7" s="15">
        <v>46873</v>
      </c>
      <c r="D7" s="62">
        <f t="shared" ref="D7:D34" si="1">C7/B7</f>
        <v>0.36251353441608664</v>
      </c>
      <c r="E7" s="15">
        <v>54301.1</v>
      </c>
      <c r="F7" s="51">
        <f t="shared" si="0"/>
        <v>0.86320534943122706</v>
      </c>
      <c r="G7" s="131"/>
    </row>
    <row r="8" spans="1:8" ht="26.25" customHeight="1">
      <c r="A8" s="5" t="s">
        <v>8</v>
      </c>
      <c r="B8" s="15">
        <v>71800</v>
      </c>
      <c r="C8" s="15">
        <v>36927</v>
      </c>
      <c r="D8" s="62">
        <f t="shared" si="1"/>
        <v>0.51430362116991646</v>
      </c>
      <c r="E8" s="15">
        <v>38234.43</v>
      </c>
      <c r="F8" s="51">
        <f t="shared" si="0"/>
        <v>0.96580490411390985</v>
      </c>
      <c r="G8" s="131"/>
    </row>
    <row r="9" spans="1:8" ht="26.25" customHeight="1">
      <c r="A9" s="5" t="s">
        <v>9</v>
      </c>
      <c r="B9" s="15">
        <v>11500</v>
      </c>
      <c r="C9" s="15">
        <v>6067</v>
      </c>
      <c r="D9" s="62">
        <f t="shared" si="1"/>
        <v>0.52756521739130435</v>
      </c>
      <c r="E9" s="15">
        <v>7269.79</v>
      </c>
      <c r="F9" s="51">
        <f t="shared" si="0"/>
        <v>0.83454955370100103</v>
      </c>
      <c r="G9" s="131"/>
    </row>
    <row r="10" spans="1:8" ht="26.25" customHeight="1">
      <c r="A10" s="5" t="s">
        <v>10</v>
      </c>
      <c r="B10" s="15">
        <v>343</v>
      </c>
      <c r="C10" s="15">
        <v>89</v>
      </c>
      <c r="D10" s="62">
        <f t="shared" si="1"/>
        <v>0.25947521865889212</v>
      </c>
      <c r="E10" s="15">
        <v>166</v>
      </c>
      <c r="F10" s="51">
        <f t="shared" si="0"/>
        <v>0.53614457831325302</v>
      </c>
      <c r="G10" s="131"/>
    </row>
    <row r="11" spans="1:8" ht="26.25" customHeight="1">
      <c r="A11" s="5" t="s">
        <v>11</v>
      </c>
      <c r="B11" s="15">
        <v>41768.699999999997</v>
      </c>
      <c r="C11" s="15">
        <v>15488</v>
      </c>
      <c r="D11" s="62">
        <f t="shared" si="1"/>
        <v>0.37080397522546787</v>
      </c>
      <c r="E11" s="15">
        <v>18742.72</v>
      </c>
      <c r="F11" s="51">
        <f t="shared" si="0"/>
        <v>0.82634750985982819</v>
      </c>
      <c r="G11" s="131"/>
    </row>
    <row r="12" spans="1:8" ht="26.25" customHeight="1">
      <c r="A12" s="5" t="s">
        <v>12</v>
      </c>
      <c r="B12" s="15">
        <v>44000</v>
      </c>
      <c r="C12" s="15">
        <v>21612</v>
      </c>
      <c r="D12" s="62">
        <f t="shared" si="1"/>
        <v>0.49118181818181816</v>
      </c>
      <c r="E12" s="15">
        <v>21768.75</v>
      </c>
      <c r="F12" s="51">
        <f t="shared" si="0"/>
        <v>0.99279931093884577</v>
      </c>
      <c r="G12" s="131"/>
    </row>
    <row r="13" spans="1:8" ht="26.25" customHeight="1">
      <c r="A13" s="5" t="s">
        <v>13</v>
      </c>
      <c r="B13" s="15">
        <v>17350</v>
      </c>
      <c r="C13" s="15">
        <v>8220</v>
      </c>
      <c r="D13" s="62">
        <f t="shared" si="1"/>
        <v>0.47377521613832851</v>
      </c>
      <c r="E13" s="15">
        <v>7758.64</v>
      </c>
      <c r="F13" s="51">
        <f t="shared" si="0"/>
        <v>1.0594640297784148</v>
      </c>
      <c r="G13" s="131"/>
    </row>
    <row r="14" spans="1:8" ht="26.25" customHeight="1">
      <c r="A14" s="5" t="s">
        <v>14</v>
      </c>
      <c r="B14" s="15">
        <v>9750</v>
      </c>
      <c r="C14" s="15">
        <v>4380</v>
      </c>
      <c r="D14" s="62">
        <f t="shared" si="1"/>
        <v>0.44923076923076921</v>
      </c>
      <c r="E14" s="15">
        <v>5003.91</v>
      </c>
      <c r="F14" s="51">
        <f t="shared" si="0"/>
        <v>0.87531550327643781</v>
      </c>
      <c r="G14" s="131"/>
    </row>
    <row r="15" spans="1:8" ht="26.25" customHeight="1">
      <c r="A15" s="5" t="s">
        <v>15</v>
      </c>
      <c r="B15" s="15">
        <v>22810</v>
      </c>
      <c r="C15" s="15">
        <v>5428</v>
      </c>
      <c r="D15" s="62">
        <f t="shared" si="1"/>
        <v>0.23796580447172294</v>
      </c>
      <c r="E15" s="15">
        <v>43299.48</v>
      </c>
      <c r="F15" s="51">
        <f t="shared" si="0"/>
        <v>0.12535947313916934</v>
      </c>
      <c r="G15" s="131"/>
    </row>
    <row r="16" spans="1:8" ht="26.25" customHeight="1">
      <c r="A16" s="5" t="s">
        <v>16</v>
      </c>
      <c r="B16" s="15">
        <v>7200</v>
      </c>
      <c r="C16" s="15">
        <v>3788</v>
      </c>
      <c r="D16" s="62">
        <f t="shared" si="1"/>
        <v>0.52611111111111108</v>
      </c>
      <c r="E16" s="15">
        <v>3891.65</v>
      </c>
      <c r="F16" s="51">
        <f t="shared" si="0"/>
        <v>0.97336605295954159</v>
      </c>
      <c r="G16" s="131"/>
    </row>
    <row r="17" spans="1:8" ht="26.25" customHeight="1">
      <c r="A17" s="5" t="s">
        <v>17</v>
      </c>
      <c r="B17" s="15">
        <v>5700</v>
      </c>
      <c r="C17" s="15">
        <v>38</v>
      </c>
      <c r="D17" s="62">
        <f t="shared" si="1"/>
        <v>6.6666666666666671E-3</v>
      </c>
      <c r="E17" s="15">
        <v>2111.7399999999998</v>
      </c>
      <c r="F17" s="51">
        <f t="shared" si="0"/>
        <v>1.7994639491604084E-2</v>
      </c>
      <c r="G17" s="131"/>
    </row>
    <row r="18" spans="1:8" ht="26.25" customHeight="1">
      <c r="A18" s="5" t="s">
        <v>18</v>
      </c>
      <c r="B18" s="15">
        <v>74941</v>
      </c>
      <c r="C18" s="15">
        <v>12356</v>
      </c>
      <c r="D18" s="62">
        <f t="shared" si="1"/>
        <v>0.16487636941060302</v>
      </c>
      <c r="E18" s="15">
        <v>27880.63</v>
      </c>
      <c r="F18" s="51">
        <f t="shared" si="0"/>
        <v>0.44317506455198463</v>
      </c>
      <c r="G18" s="131"/>
    </row>
    <row r="19" spans="1:8" ht="26.25" customHeight="1">
      <c r="A19" s="5" t="s">
        <v>19</v>
      </c>
      <c r="B19" s="15">
        <v>583</v>
      </c>
      <c r="C19" s="15">
        <v>210</v>
      </c>
      <c r="D19" s="62">
        <f t="shared" si="1"/>
        <v>0.36020583190394512</v>
      </c>
      <c r="E19" s="15">
        <v>375.33</v>
      </c>
      <c r="F19" s="51">
        <f t="shared" si="0"/>
        <v>0.55950763328271125</v>
      </c>
      <c r="G19" s="131"/>
    </row>
    <row r="20" spans="1:8" ht="26.25" customHeight="1">
      <c r="A20" s="5" t="s">
        <v>20</v>
      </c>
      <c r="B20" s="15"/>
      <c r="C20" s="15">
        <v>-0.13</v>
      </c>
      <c r="D20" s="62"/>
      <c r="E20" s="15">
        <v>-0.13</v>
      </c>
      <c r="F20" s="51"/>
      <c r="G20" s="131"/>
    </row>
    <row r="21" spans="1:8" ht="26.25" customHeight="1">
      <c r="A21" s="4" t="s">
        <v>21</v>
      </c>
      <c r="B21" s="15">
        <f>SUM(B22:B34)</f>
        <v>182967</v>
      </c>
      <c r="C21" s="15">
        <f>SUM(C31:C34)+C22</f>
        <v>56010</v>
      </c>
      <c r="D21" s="62">
        <f t="shared" si="1"/>
        <v>0.30612077587761727</v>
      </c>
      <c r="E21" s="15">
        <f>SUM(E31:E34)+E22</f>
        <v>69446.239999999991</v>
      </c>
      <c r="F21" s="51">
        <f t="shared" si="0"/>
        <v>0.80652314653752322</v>
      </c>
      <c r="G21" s="132"/>
      <c r="H21" s="14"/>
    </row>
    <row r="22" spans="1:8" ht="26.25" customHeight="1">
      <c r="A22" s="5" t="s">
        <v>22</v>
      </c>
      <c r="B22" s="15">
        <v>93779</v>
      </c>
      <c r="C22" s="15">
        <v>11761</v>
      </c>
      <c r="D22" s="62">
        <f t="shared" si="1"/>
        <v>0.12541187259407757</v>
      </c>
      <c r="E22" s="15">
        <v>17085.96</v>
      </c>
      <c r="F22" s="51">
        <f t="shared" si="0"/>
        <v>0.68834294356301906</v>
      </c>
      <c r="G22" s="131"/>
    </row>
    <row r="23" spans="1:8" ht="26.25" customHeight="1">
      <c r="A23" s="5" t="s">
        <v>23</v>
      </c>
      <c r="B23" s="15"/>
      <c r="C23" s="15">
        <v>6563</v>
      </c>
      <c r="D23" s="62"/>
      <c r="E23" s="15">
        <v>7940.19</v>
      </c>
      <c r="F23" s="51">
        <f t="shared" si="0"/>
        <v>0.82655452829214415</v>
      </c>
      <c r="G23" s="63"/>
    </row>
    <row r="24" spans="1:8" ht="26.25" customHeight="1">
      <c r="A24" s="5" t="s">
        <v>24</v>
      </c>
      <c r="B24" s="15"/>
      <c r="C24" s="15">
        <v>4376</v>
      </c>
      <c r="D24" s="62"/>
      <c r="E24" s="15">
        <v>5293.23</v>
      </c>
      <c r="F24" s="51">
        <f t="shared" si="0"/>
        <v>0.8267163905592616</v>
      </c>
      <c r="G24" s="63"/>
    </row>
    <row r="25" spans="1:8" ht="26.25" customHeight="1">
      <c r="A25" s="5" t="s">
        <v>25</v>
      </c>
      <c r="B25" s="15"/>
      <c r="C25" s="15">
        <v>25</v>
      </c>
      <c r="D25" s="62"/>
      <c r="E25" s="15">
        <v>89.82</v>
      </c>
      <c r="F25" s="51">
        <f t="shared" si="0"/>
        <v>0.27833444667112006</v>
      </c>
      <c r="G25" s="63"/>
    </row>
    <row r="26" spans="1:8" ht="26.25" customHeight="1">
      <c r="A26" s="5" t="s">
        <v>26</v>
      </c>
      <c r="B26" s="15"/>
      <c r="C26" s="15"/>
      <c r="D26" s="62"/>
      <c r="E26" s="15">
        <v>939.74</v>
      </c>
      <c r="F26" s="51">
        <f t="shared" si="0"/>
        <v>0</v>
      </c>
      <c r="G26" s="63"/>
    </row>
    <row r="27" spans="1:8" ht="26.25" customHeight="1">
      <c r="A27" s="5" t="s">
        <v>27</v>
      </c>
      <c r="B27" s="15"/>
      <c r="C27" s="15"/>
      <c r="D27" s="62"/>
      <c r="E27" s="15">
        <v>751.79</v>
      </c>
      <c r="F27" s="51">
        <f t="shared" si="0"/>
        <v>0</v>
      </c>
      <c r="G27" s="63"/>
    </row>
    <row r="28" spans="1:8" ht="26.25" customHeight="1">
      <c r="A28" s="5" t="s">
        <v>28</v>
      </c>
      <c r="B28" s="64"/>
      <c r="C28" s="7">
        <v>115</v>
      </c>
      <c r="D28" s="62"/>
      <c r="E28" s="7">
        <v>60.79</v>
      </c>
      <c r="F28" s="51">
        <f t="shared" si="0"/>
        <v>1.8917585129133081</v>
      </c>
      <c r="G28" s="63"/>
    </row>
    <row r="29" spans="1:8" ht="26.25" customHeight="1">
      <c r="A29" s="5" t="s">
        <v>29</v>
      </c>
      <c r="B29" s="64"/>
      <c r="C29" s="7"/>
      <c r="D29" s="62"/>
      <c r="E29" s="7">
        <v>939.74</v>
      </c>
      <c r="F29" s="51"/>
      <c r="G29" s="63"/>
    </row>
    <row r="30" spans="1:8" ht="26.25" customHeight="1">
      <c r="A30" s="5" t="s">
        <v>30</v>
      </c>
      <c r="B30" s="15"/>
      <c r="C30" s="15">
        <v>682</v>
      </c>
      <c r="D30" s="62"/>
      <c r="E30" s="15">
        <v>1070.6600000000001</v>
      </c>
      <c r="F30" s="51">
        <f t="shared" si="0"/>
        <v>0.63699026768535294</v>
      </c>
      <c r="G30" s="63"/>
    </row>
    <row r="31" spans="1:8" ht="26.25" customHeight="1">
      <c r="A31" s="5" t="s">
        <v>31</v>
      </c>
      <c r="B31" s="15">
        <v>7700</v>
      </c>
      <c r="C31" s="15">
        <v>2874</v>
      </c>
      <c r="D31" s="62">
        <f t="shared" si="1"/>
        <v>0.37324675324675327</v>
      </c>
      <c r="E31" s="15">
        <v>2986.61</v>
      </c>
      <c r="F31" s="51">
        <f t="shared" si="0"/>
        <v>0.96229504354435291</v>
      </c>
      <c r="G31" s="63"/>
    </row>
    <row r="32" spans="1:8" ht="26.25" customHeight="1">
      <c r="A32" s="5" t="s">
        <v>32</v>
      </c>
      <c r="B32" s="15">
        <v>21655</v>
      </c>
      <c r="C32" s="15">
        <v>4055</v>
      </c>
      <c r="D32" s="62">
        <f t="shared" si="1"/>
        <v>0.18725467559455092</v>
      </c>
      <c r="E32" s="15">
        <v>5115.63</v>
      </c>
      <c r="F32" s="51">
        <f t="shared" si="0"/>
        <v>0.79266874265730713</v>
      </c>
      <c r="G32" s="63"/>
    </row>
    <row r="33" spans="1:7" ht="26.25" customHeight="1">
      <c r="A33" s="5" t="s">
        <v>33</v>
      </c>
      <c r="B33" s="15">
        <v>59703</v>
      </c>
      <c r="C33" s="15">
        <v>36957</v>
      </c>
      <c r="D33" s="62">
        <f t="shared" si="1"/>
        <v>0.61901411989347266</v>
      </c>
      <c r="E33" s="15">
        <v>44169.13</v>
      </c>
      <c r="F33" s="51">
        <f t="shared" si="0"/>
        <v>0.83671559752252311</v>
      </c>
      <c r="G33" s="63"/>
    </row>
    <row r="34" spans="1:7" ht="26.25" customHeight="1">
      <c r="A34" s="6" t="s">
        <v>34</v>
      </c>
      <c r="B34" s="65">
        <v>130</v>
      </c>
      <c r="C34" s="21">
        <v>363</v>
      </c>
      <c r="D34" s="51">
        <f t="shared" si="1"/>
        <v>2.7923076923076922</v>
      </c>
      <c r="E34" s="21">
        <v>88.91</v>
      </c>
      <c r="F34" s="51">
        <f t="shared" si="0"/>
        <v>4.0827803396693287</v>
      </c>
      <c r="G34" s="63"/>
    </row>
    <row r="35" spans="1:7">
      <c r="A35" s="47"/>
    </row>
    <row r="36" spans="1:7">
      <c r="A36" s="47"/>
    </row>
    <row r="37" spans="1:7">
      <c r="A37" s="47"/>
    </row>
    <row r="38" spans="1:7">
      <c r="A38" s="47"/>
    </row>
    <row r="39" spans="1:7">
      <c r="A39" s="47"/>
    </row>
    <row r="40" spans="1:7">
      <c r="A40" s="47"/>
    </row>
    <row r="41" spans="1:7">
      <c r="A41" s="47"/>
    </row>
    <row r="42" spans="1:7">
      <c r="A42" s="47"/>
    </row>
    <row r="43" spans="1:7">
      <c r="A43" s="47"/>
    </row>
    <row r="44" spans="1:7">
      <c r="A44" s="47"/>
    </row>
    <row r="45" spans="1:7">
      <c r="A45" s="47"/>
    </row>
    <row r="46" spans="1:7">
      <c r="A46" s="47"/>
      <c r="G46" s="47"/>
    </row>
    <row r="47" spans="1:7">
      <c r="A47" s="47"/>
      <c r="B47" s="47"/>
      <c r="C47" s="47"/>
      <c r="D47" s="47"/>
      <c r="E47" s="47"/>
      <c r="F47" s="47"/>
    </row>
  </sheetData>
  <mergeCells count="3">
    <mergeCell ref="A1:F1"/>
    <mergeCell ref="A2:F2"/>
    <mergeCell ref="A3:F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5"/>
  <sheetViews>
    <sheetView topLeftCell="B1" workbookViewId="0">
      <pane xSplit="5" ySplit="13" topLeftCell="G14" activePane="bottomRight" state="frozen"/>
      <selection activeCell="B1" sqref="B1"/>
      <selection pane="topRight" activeCell="G1" sqref="G1"/>
      <selection pane="bottomLeft" activeCell="B14" sqref="B14"/>
      <selection pane="bottomRight" activeCell="F1" sqref="F1:F1048576"/>
    </sheetView>
  </sheetViews>
  <sheetFormatPr defaultColWidth="8.85546875" defaultRowHeight="12.75"/>
  <cols>
    <col min="1" max="1" width="11.140625" style="3" bestFit="1" customWidth="1"/>
    <col min="2" max="2" width="54.5703125" style="3" customWidth="1"/>
    <col min="3" max="3" width="14.42578125" style="3" customWidth="1"/>
    <col min="4" max="4" width="14.85546875" style="3" customWidth="1"/>
    <col min="5" max="5" width="18.7109375" style="3" customWidth="1"/>
    <col min="6" max="6" width="12.7109375" style="3" hidden="1" customWidth="1"/>
    <col min="7" max="7" width="19.42578125" style="3" customWidth="1"/>
    <col min="8" max="16384" width="8.85546875" style="3"/>
  </cols>
  <sheetData>
    <row r="1" spans="1:7" ht="15">
      <c r="A1" s="88" t="s">
        <v>484</v>
      </c>
      <c r="B1" s="89"/>
      <c r="C1" s="90"/>
    </row>
    <row r="2" spans="1:7" ht="20.25">
      <c r="A2" s="120" t="s">
        <v>500</v>
      </c>
      <c r="B2" s="121"/>
      <c r="C2" s="121"/>
      <c r="D2" s="121"/>
      <c r="E2" s="121"/>
      <c r="F2" s="121"/>
      <c r="G2" s="121"/>
    </row>
    <row r="3" spans="1:7" ht="15">
      <c r="A3" s="91"/>
      <c r="B3" s="89"/>
      <c r="C3" s="92"/>
      <c r="D3" s="92"/>
      <c r="E3" s="92"/>
      <c r="G3" s="92" t="s">
        <v>1</v>
      </c>
    </row>
    <row r="4" spans="1:7" s="61" customFormat="1" ht="22.9" customHeight="1">
      <c r="A4" s="93" t="s">
        <v>485</v>
      </c>
      <c r="B4" s="94" t="s">
        <v>486</v>
      </c>
      <c r="C4" s="94" t="s">
        <v>487</v>
      </c>
      <c r="D4" s="2" t="s">
        <v>580</v>
      </c>
      <c r="E4" s="94" t="s">
        <v>578</v>
      </c>
      <c r="F4" s="94" t="s">
        <v>560</v>
      </c>
      <c r="G4" s="94" t="s">
        <v>579</v>
      </c>
    </row>
    <row r="5" spans="1:7" ht="24.6" customHeight="1">
      <c r="A5" s="118" t="s">
        <v>36</v>
      </c>
      <c r="B5" s="119"/>
      <c r="C5" s="35">
        <f>C6</f>
        <v>139018.39300000001</v>
      </c>
      <c r="D5" s="35">
        <f>D6</f>
        <v>0</v>
      </c>
      <c r="E5" s="87">
        <f>D5/C5</f>
        <v>0</v>
      </c>
      <c r="F5" s="35">
        <v>81</v>
      </c>
      <c r="G5" s="87">
        <f>D5/F5</f>
        <v>0</v>
      </c>
    </row>
    <row r="6" spans="1:7" ht="24.6" customHeight="1">
      <c r="A6" s="95">
        <v>223</v>
      </c>
      <c r="B6" s="96" t="s">
        <v>501</v>
      </c>
      <c r="C6" s="35">
        <f>C7+C10+C13</f>
        <v>139018.39300000001</v>
      </c>
      <c r="D6" s="97"/>
      <c r="E6" s="87">
        <f t="shared" ref="E6:E14" si="0">D6/C6</f>
        <v>0</v>
      </c>
      <c r="F6" s="35">
        <v>81</v>
      </c>
      <c r="G6" s="87">
        <f t="shared" ref="G6:G8" si="1">D6/F6</f>
        <v>0</v>
      </c>
    </row>
    <row r="7" spans="1:7" ht="24.6" customHeight="1">
      <c r="A7" s="98">
        <v>22301</v>
      </c>
      <c r="B7" s="99" t="s">
        <v>551</v>
      </c>
      <c r="C7" s="35">
        <f>C8+C9</f>
        <v>78</v>
      </c>
      <c r="D7" s="100"/>
      <c r="E7" s="87">
        <f t="shared" si="0"/>
        <v>0</v>
      </c>
      <c r="F7" s="35">
        <v>81</v>
      </c>
      <c r="G7" s="87">
        <f t="shared" si="1"/>
        <v>0</v>
      </c>
    </row>
    <row r="8" spans="1:7" ht="24.6" customHeight="1">
      <c r="A8" s="101">
        <v>2230105</v>
      </c>
      <c r="B8" s="73" t="s">
        <v>553</v>
      </c>
      <c r="C8" s="35">
        <v>60</v>
      </c>
      <c r="D8" s="102"/>
      <c r="E8" s="87">
        <f t="shared" si="0"/>
        <v>0</v>
      </c>
      <c r="F8" s="35">
        <v>81</v>
      </c>
      <c r="G8" s="87">
        <f t="shared" si="1"/>
        <v>0</v>
      </c>
    </row>
    <row r="9" spans="1:7" ht="24.6" customHeight="1">
      <c r="A9" s="101">
        <v>2230199</v>
      </c>
      <c r="B9" s="73" t="s">
        <v>554</v>
      </c>
      <c r="C9" s="35">
        <v>18</v>
      </c>
      <c r="D9" s="103"/>
      <c r="E9" s="87">
        <f t="shared" si="0"/>
        <v>0</v>
      </c>
      <c r="F9" s="103"/>
      <c r="G9" s="104"/>
    </row>
    <row r="10" spans="1:7" ht="24.6" customHeight="1">
      <c r="A10" s="101">
        <v>22302</v>
      </c>
      <c r="B10" s="99" t="s">
        <v>552</v>
      </c>
      <c r="C10" s="35">
        <v>138928.39300000001</v>
      </c>
      <c r="D10" s="103"/>
      <c r="E10" s="87">
        <f t="shared" si="0"/>
        <v>0</v>
      </c>
      <c r="F10" s="103"/>
      <c r="G10" s="104"/>
    </row>
    <row r="11" spans="1:7" ht="24.6" customHeight="1">
      <c r="A11" s="105">
        <v>2230202</v>
      </c>
      <c r="B11" s="73" t="s">
        <v>555</v>
      </c>
      <c r="C11" s="35">
        <v>274</v>
      </c>
      <c r="D11" s="103"/>
      <c r="E11" s="87">
        <f t="shared" si="0"/>
        <v>0</v>
      </c>
      <c r="F11" s="103"/>
      <c r="G11" s="104"/>
    </row>
    <row r="12" spans="1:7" ht="24.6" customHeight="1">
      <c r="B12" s="73" t="s">
        <v>556</v>
      </c>
      <c r="C12" s="35">
        <v>138654</v>
      </c>
      <c r="D12" s="103"/>
      <c r="E12" s="87">
        <f t="shared" si="0"/>
        <v>0</v>
      </c>
      <c r="F12" s="8"/>
      <c r="G12" s="104"/>
    </row>
    <row r="13" spans="1:7" ht="24.6" customHeight="1">
      <c r="B13" s="99" t="s">
        <v>558</v>
      </c>
      <c r="C13" s="35">
        <f>C14</f>
        <v>12</v>
      </c>
      <c r="D13" s="103"/>
      <c r="E13" s="87">
        <f t="shared" si="0"/>
        <v>0</v>
      </c>
      <c r="F13" s="8"/>
      <c r="G13" s="104"/>
    </row>
    <row r="14" spans="1:7" ht="24.6" customHeight="1">
      <c r="B14" s="73" t="s">
        <v>557</v>
      </c>
      <c r="C14" s="35">
        <v>12</v>
      </c>
      <c r="D14" s="8"/>
      <c r="E14" s="87">
        <f t="shared" si="0"/>
        <v>0</v>
      </c>
      <c r="F14" s="8"/>
      <c r="G14" s="104"/>
    </row>
    <row r="15" spans="1:7">
      <c r="G15" s="106"/>
    </row>
  </sheetData>
  <mergeCells count="2">
    <mergeCell ref="A5:B5"/>
    <mergeCell ref="A2:G2"/>
  </mergeCells>
  <phoneticPr fontId="2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V41"/>
  <sheetViews>
    <sheetView showGridLines="0" tabSelected="1" workbookViewId="0">
      <pane ySplit="5" topLeftCell="A6" activePane="bottomLeft" state="frozen"/>
      <selection pane="bottomLeft" activeCell="A2" sqref="A2:F2"/>
    </sheetView>
  </sheetViews>
  <sheetFormatPr defaultRowHeight="12.75"/>
  <cols>
    <col min="1" max="1" width="17.28515625" customWidth="1"/>
    <col min="2" max="2" width="22.85546875" bestFit="1" customWidth="1"/>
    <col min="3" max="3" width="12.85546875" customWidth="1"/>
    <col min="4" max="5" width="20" bestFit="1" customWidth="1"/>
    <col min="6" max="6" width="14.5703125" bestFit="1" customWidth="1"/>
  </cols>
  <sheetData>
    <row r="1" spans="1:22" ht="18" customHeight="1">
      <c r="A1" s="122" t="s">
        <v>488</v>
      </c>
      <c r="B1" s="123"/>
      <c r="C1" s="123"/>
      <c r="D1" s="123"/>
      <c r="E1" s="123"/>
      <c r="F1" s="123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37.5" customHeight="1">
      <c r="A2" s="124" t="s">
        <v>559</v>
      </c>
      <c r="B2" s="123"/>
      <c r="C2" s="123"/>
      <c r="D2" s="123"/>
      <c r="E2" s="123"/>
      <c r="F2" s="123"/>
      <c r="V2" s="46"/>
    </row>
    <row r="3" spans="1:22" ht="18" customHeight="1">
      <c r="A3" s="125" t="s">
        <v>1</v>
      </c>
      <c r="B3" s="123"/>
      <c r="C3" s="123"/>
      <c r="D3" s="123"/>
      <c r="E3" s="123"/>
      <c r="F3" s="123"/>
      <c r="V3" s="46"/>
    </row>
    <row r="4" spans="1:22" ht="22.15" customHeight="1">
      <c r="A4" s="126" t="s">
        <v>36</v>
      </c>
      <c r="B4" s="126" t="s">
        <v>489</v>
      </c>
      <c r="C4" s="126" t="s">
        <v>490</v>
      </c>
      <c r="D4" s="128"/>
      <c r="E4" s="128"/>
      <c r="F4" s="129" t="s">
        <v>491</v>
      </c>
      <c r="V4" s="46"/>
    </row>
    <row r="5" spans="1:22" ht="22.15" customHeight="1">
      <c r="A5" s="127"/>
      <c r="B5" s="127"/>
      <c r="C5" s="1" t="s">
        <v>492</v>
      </c>
      <c r="D5" s="1" t="s">
        <v>493</v>
      </c>
      <c r="E5" s="1" t="s">
        <v>494</v>
      </c>
      <c r="F5" s="130"/>
      <c r="V5" s="46"/>
    </row>
    <row r="6" spans="1:22" s="25" customFormat="1" ht="31.15" customHeight="1">
      <c r="A6" s="20">
        <f>B6+C6+F6</f>
        <v>170</v>
      </c>
      <c r="B6" s="23"/>
      <c r="C6" s="20">
        <f>SUM(D5:E6)</f>
        <v>170</v>
      </c>
      <c r="D6" s="20">
        <v>0</v>
      </c>
      <c r="E6" s="20">
        <v>170</v>
      </c>
      <c r="F6" s="24">
        <v>0</v>
      </c>
      <c r="V6" s="26"/>
    </row>
    <row r="7" spans="1:22">
      <c r="A7" s="46"/>
      <c r="V7" s="46"/>
    </row>
    <row r="8" spans="1:22">
      <c r="A8" s="46"/>
      <c r="V8" s="46"/>
    </row>
    <row r="9" spans="1:22">
      <c r="A9" s="46"/>
      <c r="V9" s="46"/>
    </row>
    <row r="10" spans="1:22">
      <c r="A10" s="46"/>
      <c r="V10" s="46"/>
    </row>
    <row r="11" spans="1:22">
      <c r="A11" s="46"/>
      <c r="V11" s="46"/>
    </row>
    <row r="12" spans="1:22">
      <c r="A12" s="46"/>
      <c r="V12" s="46"/>
    </row>
    <row r="13" spans="1:22">
      <c r="A13" s="46"/>
      <c r="V13" s="46"/>
    </row>
    <row r="14" spans="1:22">
      <c r="A14" s="46"/>
      <c r="V14" s="46"/>
    </row>
    <row r="15" spans="1:22">
      <c r="A15" s="46"/>
      <c r="V15" s="46"/>
    </row>
    <row r="16" spans="1:22">
      <c r="A16" s="46"/>
      <c r="V16" s="46"/>
    </row>
    <row r="17" spans="1:22">
      <c r="A17" s="46"/>
      <c r="V17" s="46"/>
    </row>
    <row r="18" spans="1:22">
      <c r="A18" s="46"/>
      <c r="V18" s="46"/>
    </row>
    <row r="19" spans="1:22">
      <c r="A19" s="46"/>
      <c r="V19" s="46"/>
    </row>
    <row r="20" spans="1:22">
      <c r="A20" s="46"/>
      <c r="V20" s="46"/>
    </row>
    <row r="21" spans="1:22">
      <c r="A21" s="46"/>
      <c r="V21" s="46"/>
    </row>
    <row r="22" spans="1:22">
      <c r="A22" s="46"/>
      <c r="V22" s="46"/>
    </row>
    <row r="23" spans="1:22">
      <c r="A23" s="46"/>
      <c r="V23" s="46"/>
    </row>
    <row r="24" spans="1:22">
      <c r="A24" s="46"/>
      <c r="V24" s="46"/>
    </row>
    <row r="25" spans="1:22">
      <c r="A25" s="46"/>
      <c r="V25" s="46"/>
    </row>
    <row r="26" spans="1:22">
      <c r="A26" s="46"/>
      <c r="V26" s="46"/>
    </row>
    <row r="27" spans="1:22">
      <c r="A27" s="46"/>
      <c r="V27" s="46"/>
    </row>
    <row r="28" spans="1:22">
      <c r="A28" s="46"/>
      <c r="V28" s="46"/>
    </row>
    <row r="29" spans="1:22">
      <c r="A29" s="46"/>
      <c r="V29" s="46"/>
    </row>
    <row r="30" spans="1:22">
      <c r="A30" s="46"/>
      <c r="V30" s="46"/>
    </row>
    <row r="31" spans="1:22">
      <c r="A31" s="46"/>
      <c r="V31" s="46"/>
    </row>
    <row r="32" spans="1:22">
      <c r="A32" s="46"/>
      <c r="V32" s="46"/>
    </row>
    <row r="33" spans="1:22">
      <c r="A33" s="46"/>
      <c r="V33" s="46"/>
    </row>
    <row r="34" spans="1:22">
      <c r="A34" s="46"/>
      <c r="V34" s="46"/>
    </row>
    <row r="35" spans="1:22">
      <c r="A35" s="46"/>
      <c r="V35" s="46"/>
    </row>
    <row r="36" spans="1:22">
      <c r="A36" s="46"/>
      <c r="V36" s="46"/>
    </row>
    <row r="37" spans="1:22">
      <c r="A37" s="46"/>
      <c r="V37" s="46"/>
    </row>
    <row r="38" spans="1:22">
      <c r="A38" s="46"/>
      <c r="V38" s="46"/>
    </row>
    <row r="39" spans="1:22">
      <c r="A39" s="46"/>
      <c r="V39" s="46"/>
    </row>
    <row r="40" spans="1:22">
      <c r="A40" s="46"/>
      <c r="V40" s="46"/>
    </row>
    <row r="41" spans="1:2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</sheetData>
  <mergeCells count="7">
    <mergeCell ref="A1:F1"/>
    <mergeCell ref="A2:F2"/>
    <mergeCell ref="A3:F3"/>
    <mergeCell ref="A4:A5"/>
    <mergeCell ref="B4:B5"/>
    <mergeCell ref="C4:E4"/>
    <mergeCell ref="F4:F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47"/>
  <sheetViews>
    <sheetView showGridLines="0" workbookViewId="0">
      <pane ySplit="4" topLeftCell="A23" activePane="bottomLeft" state="frozen"/>
      <selection pane="bottomLeft" activeCell="E4" sqref="E1:E1048576"/>
    </sheetView>
  </sheetViews>
  <sheetFormatPr defaultColWidth="8.7109375" defaultRowHeight="12.75"/>
  <cols>
    <col min="1" max="1" width="26.140625" style="3" customWidth="1"/>
    <col min="2" max="4" width="14.140625" style="3" customWidth="1"/>
    <col min="5" max="5" width="14.140625" style="3" hidden="1" customWidth="1"/>
    <col min="6" max="6" width="17.140625" style="3" customWidth="1"/>
    <col min="7" max="16384" width="8.7109375" style="3"/>
  </cols>
  <sheetData>
    <row r="1" spans="1:7" ht="18" customHeight="1">
      <c r="A1" s="107" t="s">
        <v>35</v>
      </c>
      <c r="B1" s="108"/>
      <c r="C1" s="108"/>
      <c r="D1" s="108"/>
      <c r="E1" s="108"/>
      <c r="F1" s="108"/>
      <c r="G1" s="47"/>
    </row>
    <row r="2" spans="1:7" ht="37.5" customHeight="1">
      <c r="A2" s="109" t="s">
        <v>496</v>
      </c>
      <c r="B2" s="108"/>
      <c r="C2" s="108"/>
      <c r="D2" s="108"/>
      <c r="E2" s="108"/>
      <c r="F2" s="108"/>
    </row>
    <row r="3" spans="1:7" ht="18" customHeight="1">
      <c r="A3" s="110" t="s">
        <v>1</v>
      </c>
      <c r="B3" s="108"/>
      <c r="C3" s="108"/>
      <c r="D3" s="108"/>
      <c r="E3" s="108"/>
      <c r="F3" s="108"/>
    </row>
    <row r="4" spans="1:7" ht="30" customHeight="1">
      <c r="A4" s="2" t="s">
        <v>2</v>
      </c>
      <c r="B4" s="2" t="s">
        <v>3</v>
      </c>
      <c r="C4" s="2" t="s">
        <v>580</v>
      </c>
      <c r="D4" s="58" t="s">
        <v>563</v>
      </c>
      <c r="E4" s="30" t="s">
        <v>4</v>
      </c>
      <c r="F4" s="58" t="s">
        <v>564</v>
      </c>
    </row>
    <row r="5" spans="1:7" ht="26.25" customHeight="1">
      <c r="A5" s="2" t="s">
        <v>36</v>
      </c>
      <c r="B5" s="15">
        <f>B6+B31</f>
        <v>984392.08430300013</v>
      </c>
      <c r="C5" s="15">
        <f>C6+C31</f>
        <v>314661</v>
      </c>
      <c r="D5" s="51">
        <f>C5/B5</f>
        <v>0.3196500713664272</v>
      </c>
      <c r="E5" s="15">
        <f>E6+E31</f>
        <v>437486</v>
      </c>
      <c r="F5" s="51">
        <f>C5/E5</f>
        <v>0.71924815879822435</v>
      </c>
    </row>
    <row r="6" spans="1:7" ht="26.25" customHeight="1">
      <c r="A6" s="4" t="s">
        <v>37</v>
      </c>
      <c r="B6" s="15">
        <f>SUM(B7:B30)</f>
        <v>907722.08430300013</v>
      </c>
      <c r="C6" s="15">
        <f>SUM(C7:C30)</f>
        <v>286791</v>
      </c>
      <c r="D6" s="51">
        <f>C6/B6</f>
        <v>0.3159458219199483</v>
      </c>
      <c r="E6" s="15">
        <f>SUM(E7:E30)</f>
        <v>325486</v>
      </c>
      <c r="F6" s="51">
        <f>C6/E6</f>
        <v>0.88111623848644793</v>
      </c>
    </row>
    <row r="7" spans="1:7" ht="26.25" customHeight="1">
      <c r="A7" s="5" t="s">
        <v>38</v>
      </c>
      <c r="B7" s="28">
        <v>86207.74487299996</v>
      </c>
      <c r="C7" s="28">
        <v>36570</v>
      </c>
      <c r="D7" s="51">
        <f t="shared" ref="D7:D32" si="0">C7/B7</f>
        <v>0.42420782557152387</v>
      </c>
      <c r="E7" s="28">
        <v>38997</v>
      </c>
      <c r="F7" s="51">
        <f t="shared" ref="F7:F30" si="1">C7/E7</f>
        <v>0.93776444341872456</v>
      </c>
    </row>
    <row r="8" spans="1:7" ht="26.25" customHeight="1">
      <c r="A8" s="5" t="s">
        <v>39</v>
      </c>
      <c r="B8" s="28">
        <v>0</v>
      </c>
      <c r="C8" s="28"/>
      <c r="D8" s="51"/>
      <c r="E8" s="28"/>
      <c r="F8" s="51"/>
    </row>
    <row r="9" spans="1:7" ht="26.25" customHeight="1">
      <c r="A9" s="5" t="s">
        <v>40</v>
      </c>
      <c r="B9" s="28">
        <v>69952.099501000019</v>
      </c>
      <c r="C9" s="28">
        <v>33454</v>
      </c>
      <c r="D9" s="51">
        <f t="shared" si="0"/>
        <v>0.47824154297930327</v>
      </c>
      <c r="E9" s="28">
        <v>28915</v>
      </c>
      <c r="F9" s="51">
        <f t="shared" si="1"/>
        <v>1.1569773473975444</v>
      </c>
    </row>
    <row r="10" spans="1:7" ht="26.25" customHeight="1">
      <c r="A10" s="5" t="s">
        <v>41</v>
      </c>
      <c r="B10" s="28">
        <v>170039.83561000004</v>
      </c>
      <c r="C10" s="28">
        <v>76172</v>
      </c>
      <c r="D10" s="51">
        <f t="shared" si="0"/>
        <v>0.44796561774328325</v>
      </c>
      <c r="E10" s="28">
        <v>62701</v>
      </c>
      <c r="F10" s="51">
        <f t="shared" si="1"/>
        <v>1.2148450582925312</v>
      </c>
    </row>
    <row r="11" spans="1:7" ht="26.25" customHeight="1">
      <c r="A11" s="5" t="s">
        <v>42</v>
      </c>
      <c r="B11" s="28">
        <v>12828.701644999999</v>
      </c>
      <c r="C11" s="28">
        <v>1460</v>
      </c>
      <c r="D11" s="51">
        <f t="shared" si="0"/>
        <v>0.11380730805046328</v>
      </c>
      <c r="E11" s="28">
        <v>3971</v>
      </c>
      <c r="F11" s="51">
        <f t="shared" si="1"/>
        <v>0.36766557542180811</v>
      </c>
    </row>
    <row r="12" spans="1:7" ht="26.25" customHeight="1">
      <c r="A12" s="5" t="s">
        <v>43</v>
      </c>
      <c r="B12" s="28">
        <v>5859.1628340000007</v>
      </c>
      <c r="C12" s="28">
        <v>4191</v>
      </c>
      <c r="D12" s="51">
        <f t="shared" si="0"/>
        <v>0.71528990040695628</v>
      </c>
      <c r="E12" s="28">
        <v>2210</v>
      </c>
      <c r="F12" s="51">
        <f t="shared" si="1"/>
        <v>1.8963800904977375</v>
      </c>
    </row>
    <row r="13" spans="1:7" ht="26.25" customHeight="1">
      <c r="A13" s="5" t="s">
        <v>44</v>
      </c>
      <c r="B13" s="28">
        <v>92099.478358000008</v>
      </c>
      <c r="C13" s="28">
        <v>28610</v>
      </c>
      <c r="D13" s="51">
        <f t="shared" si="0"/>
        <v>0.31064236747129043</v>
      </c>
      <c r="E13" s="28">
        <v>29919</v>
      </c>
      <c r="F13" s="51">
        <f t="shared" si="1"/>
        <v>0.9562485377185066</v>
      </c>
    </row>
    <row r="14" spans="1:7" ht="26.25" customHeight="1">
      <c r="A14" s="5" t="s">
        <v>45</v>
      </c>
      <c r="B14" s="28">
        <v>64441.869868000002</v>
      </c>
      <c r="C14" s="28">
        <v>20142</v>
      </c>
      <c r="D14" s="51">
        <f t="shared" si="0"/>
        <v>0.31256076276585426</v>
      </c>
      <c r="E14" s="28">
        <v>24000</v>
      </c>
      <c r="F14" s="51">
        <f t="shared" si="1"/>
        <v>0.83925000000000005</v>
      </c>
    </row>
    <row r="15" spans="1:7" ht="26.25" customHeight="1">
      <c r="A15" s="5" t="s">
        <v>46</v>
      </c>
      <c r="B15" s="28">
        <v>7279.6864530000003</v>
      </c>
      <c r="C15" s="28">
        <v>1587</v>
      </c>
      <c r="D15" s="51">
        <f t="shared" si="0"/>
        <v>0.21800389484439789</v>
      </c>
      <c r="E15" s="28">
        <v>5997</v>
      </c>
      <c r="F15" s="51">
        <f t="shared" si="1"/>
        <v>0.26463231615807903</v>
      </c>
    </row>
    <row r="16" spans="1:7" ht="26.25" customHeight="1">
      <c r="A16" s="5" t="s">
        <v>47</v>
      </c>
      <c r="B16" s="28">
        <v>166541.03245899998</v>
      </c>
      <c r="C16" s="28">
        <v>47081</v>
      </c>
      <c r="D16" s="51">
        <f t="shared" si="0"/>
        <v>0.28269910006466825</v>
      </c>
      <c r="E16" s="28">
        <v>88466</v>
      </c>
      <c r="F16" s="51">
        <f t="shared" si="1"/>
        <v>0.53219315895372232</v>
      </c>
    </row>
    <row r="17" spans="1:6" ht="26.25" customHeight="1">
      <c r="A17" s="5" t="s">
        <v>48</v>
      </c>
      <c r="B17" s="28">
        <v>79481.811912999998</v>
      </c>
      <c r="C17" s="28">
        <v>14401</v>
      </c>
      <c r="D17" s="51">
        <f t="shared" si="0"/>
        <v>0.1811861060208742</v>
      </c>
      <c r="E17" s="28">
        <v>13704</v>
      </c>
      <c r="F17" s="51">
        <f t="shared" si="1"/>
        <v>1.0508610624635144</v>
      </c>
    </row>
    <row r="18" spans="1:6" ht="26.25" customHeight="1">
      <c r="A18" s="5" t="s">
        <v>49</v>
      </c>
      <c r="B18" s="28">
        <v>5816.0739699999995</v>
      </c>
      <c r="C18" s="28">
        <v>868</v>
      </c>
      <c r="D18" s="51">
        <f t="shared" si="0"/>
        <v>0.14924156819140319</v>
      </c>
      <c r="E18" s="28">
        <v>1683</v>
      </c>
      <c r="F18" s="51">
        <f t="shared" si="1"/>
        <v>0.51574569221628042</v>
      </c>
    </row>
    <row r="19" spans="1:6" ht="26.25" customHeight="1">
      <c r="A19" s="5" t="s">
        <v>50</v>
      </c>
      <c r="B19" s="28">
        <v>4370.2397330000003</v>
      </c>
      <c r="C19" s="28">
        <v>3123</v>
      </c>
      <c r="D19" s="51">
        <f t="shared" si="0"/>
        <v>0.71460610648381562</v>
      </c>
      <c r="E19" s="28">
        <v>9712</v>
      </c>
      <c r="F19" s="51">
        <f t="shared" si="1"/>
        <v>0.32156095551894565</v>
      </c>
    </row>
    <row r="20" spans="1:6" ht="26.25" customHeight="1">
      <c r="A20" s="5" t="s">
        <v>51</v>
      </c>
      <c r="B20" s="28">
        <v>2712.2432819999999</v>
      </c>
      <c r="C20" s="28">
        <v>164</v>
      </c>
      <c r="D20" s="51">
        <f t="shared" si="0"/>
        <v>6.0466552203630827E-2</v>
      </c>
      <c r="E20" s="28">
        <v>199</v>
      </c>
      <c r="F20" s="51">
        <f t="shared" si="1"/>
        <v>0.82412060301507539</v>
      </c>
    </row>
    <row r="21" spans="1:6" ht="26.25" customHeight="1">
      <c r="A21" s="5" t="s">
        <v>52</v>
      </c>
      <c r="B21" s="28">
        <v>32.6</v>
      </c>
      <c r="C21" s="28">
        <v>8</v>
      </c>
      <c r="D21" s="51">
        <f t="shared" si="0"/>
        <v>0.24539877300613497</v>
      </c>
      <c r="E21" s="28">
        <v>43</v>
      </c>
      <c r="F21" s="51">
        <f t="shared" si="1"/>
        <v>0.18604651162790697</v>
      </c>
    </row>
    <row r="22" spans="1:6" ht="26.25" customHeight="1">
      <c r="A22" s="5" t="s">
        <v>53</v>
      </c>
      <c r="B22" s="28">
        <v>0</v>
      </c>
      <c r="C22" s="28">
        <v>820</v>
      </c>
      <c r="D22" s="51"/>
      <c r="E22" s="28">
        <v>810</v>
      </c>
      <c r="F22" s="51">
        <f t="shared" si="1"/>
        <v>1.0123456790123457</v>
      </c>
    </row>
    <row r="23" spans="1:6" ht="26.25" customHeight="1">
      <c r="A23" s="5" t="s">
        <v>54</v>
      </c>
      <c r="B23" s="28">
        <v>5778.7835699999996</v>
      </c>
      <c r="C23" s="28">
        <v>2257</v>
      </c>
      <c r="D23" s="51">
        <f t="shared" si="0"/>
        <v>0.39056662577172796</v>
      </c>
      <c r="E23" s="28">
        <v>2260</v>
      </c>
      <c r="F23" s="51">
        <f t="shared" si="1"/>
        <v>0.99867256637168145</v>
      </c>
    </row>
    <row r="24" spans="1:6" ht="26.25" customHeight="1">
      <c r="A24" s="5" t="s">
        <v>55</v>
      </c>
      <c r="B24" s="28">
        <v>26177.487099999998</v>
      </c>
      <c r="C24" s="28">
        <v>3245</v>
      </c>
      <c r="D24" s="51">
        <f t="shared" si="0"/>
        <v>0.12396147833456482</v>
      </c>
      <c r="E24" s="28">
        <v>800</v>
      </c>
      <c r="F24" s="51">
        <f t="shared" si="1"/>
        <v>4.0562500000000004</v>
      </c>
    </row>
    <row r="25" spans="1:6" ht="26.25" customHeight="1">
      <c r="A25" s="5" t="s">
        <v>56</v>
      </c>
      <c r="B25" s="28">
        <v>1828.2776899999999</v>
      </c>
      <c r="C25" s="28">
        <v>878</v>
      </c>
      <c r="D25" s="51">
        <f t="shared" si="0"/>
        <v>0.48023339386698966</v>
      </c>
      <c r="E25" s="28">
        <v>91</v>
      </c>
      <c r="F25" s="51">
        <f t="shared" si="1"/>
        <v>9.6483516483516478</v>
      </c>
    </row>
    <row r="26" spans="1:6" ht="26.25" customHeight="1">
      <c r="A26" s="5" t="s">
        <v>57</v>
      </c>
      <c r="B26" s="28">
        <v>7175.0987279999999</v>
      </c>
      <c r="C26" s="28">
        <v>2636</v>
      </c>
      <c r="D26" s="51">
        <f t="shared" si="0"/>
        <v>0.36738170440962886</v>
      </c>
      <c r="E26" s="28">
        <v>2130</v>
      </c>
      <c r="F26" s="51">
        <f t="shared" si="1"/>
        <v>1.2375586854460094</v>
      </c>
    </row>
    <row r="27" spans="1:6" ht="26.25" customHeight="1">
      <c r="A27" s="5" t="s">
        <v>58</v>
      </c>
      <c r="B27" s="28">
        <v>13977.662017999999</v>
      </c>
      <c r="C27" s="28"/>
      <c r="D27" s="51">
        <f t="shared" si="0"/>
        <v>0</v>
      </c>
      <c r="E27" s="28"/>
      <c r="F27" s="51"/>
    </row>
    <row r="28" spans="1:6" ht="26.25" customHeight="1">
      <c r="A28" s="5" t="s">
        <v>59</v>
      </c>
      <c r="B28" s="28">
        <v>69538.684698000085</v>
      </c>
      <c r="C28" s="28">
        <v>51</v>
      </c>
      <c r="D28" s="51">
        <f t="shared" si="0"/>
        <v>7.3340472603829318E-4</v>
      </c>
      <c r="E28" s="28">
        <v>1</v>
      </c>
      <c r="F28" s="51">
        <f t="shared" si="1"/>
        <v>51</v>
      </c>
    </row>
    <row r="29" spans="1:6" ht="26.25" customHeight="1">
      <c r="A29" s="5" t="s">
        <v>60</v>
      </c>
      <c r="B29" s="28"/>
      <c r="C29" s="28"/>
      <c r="D29" s="51"/>
      <c r="E29" s="28"/>
      <c r="F29" s="51"/>
    </row>
    <row r="30" spans="1:6" ht="26.25" customHeight="1">
      <c r="A30" s="5" t="s">
        <v>61</v>
      </c>
      <c r="B30" s="28">
        <v>15583.51</v>
      </c>
      <c r="C30" s="28">
        <v>9073</v>
      </c>
      <c r="D30" s="51">
        <f t="shared" si="0"/>
        <v>0.58221799838418942</v>
      </c>
      <c r="E30" s="28">
        <v>8877</v>
      </c>
      <c r="F30" s="51">
        <f t="shared" si="1"/>
        <v>1.0220795313732116</v>
      </c>
    </row>
    <row r="31" spans="1:6" ht="26.25" customHeight="1">
      <c r="A31" s="4" t="s">
        <v>62</v>
      </c>
      <c r="B31" s="28">
        <f>B32</f>
        <v>76670</v>
      </c>
      <c r="C31" s="28">
        <f>C32</f>
        <v>27870</v>
      </c>
      <c r="D31" s="51">
        <f t="shared" si="0"/>
        <v>0.36350593452458591</v>
      </c>
      <c r="E31" s="28">
        <f>E32</f>
        <v>112000</v>
      </c>
      <c r="F31" s="51"/>
    </row>
    <row r="32" spans="1:6" ht="26.25" customHeight="1">
      <c r="A32" s="6" t="s">
        <v>63</v>
      </c>
      <c r="B32" s="29">
        <v>76670</v>
      </c>
      <c r="C32" s="29">
        <v>27870</v>
      </c>
      <c r="D32" s="51">
        <f t="shared" si="0"/>
        <v>0.36350593452458591</v>
      </c>
      <c r="E32" s="29">
        <v>112000</v>
      </c>
      <c r="F32" s="51"/>
    </row>
    <row r="33" spans="1:7">
      <c r="A33" s="47"/>
    </row>
    <row r="34" spans="1:7">
      <c r="A34" s="47"/>
    </row>
    <row r="35" spans="1:7">
      <c r="A35" s="47"/>
    </row>
    <row r="36" spans="1:7">
      <c r="A36" s="47"/>
    </row>
    <row r="37" spans="1:7">
      <c r="A37" s="47"/>
    </row>
    <row r="38" spans="1:7">
      <c r="A38" s="47"/>
    </row>
    <row r="39" spans="1:7">
      <c r="A39" s="47"/>
    </row>
    <row r="40" spans="1:7">
      <c r="A40" s="47"/>
    </row>
    <row r="41" spans="1:7">
      <c r="A41" s="47"/>
    </row>
    <row r="42" spans="1:7">
      <c r="A42" s="47"/>
    </row>
    <row r="43" spans="1:7">
      <c r="A43" s="47"/>
    </row>
    <row r="44" spans="1:7">
      <c r="A44" s="47"/>
    </row>
    <row r="45" spans="1:7">
      <c r="A45" s="47"/>
    </row>
    <row r="46" spans="1:7">
      <c r="A46" s="47"/>
    </row>
    <row r="47" spans="1:7">
      <c r="A47" s="47"/>
      <c r="B47" s="47"/>
      <c r="C47" s="47"/>
      <c r="D47" s="47"/>
      <c r="E47" s="47"/>
      <c r="F47" s="47"/>
      <c r="G47" s="47"/>
    </row>
  </sheetData>
  <mergeCells count="3">
    <mergeCell ref="A1:F1"/>
    <mergeCell ref="A2:F2"/>
    <mergeCell ref="A3:F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47"/>
  <sheetViews>
    <sheetView showGridLines="0" workbookViewId="0">
      <pane ySplit="4" topLeftCell="A5" activePane="bottomLeft" state="frozen"/>
      <selection pane="bottomLeft" activeCell="E4" sqref="E1:E1048576"/>
    </sheetView>
  </sheetViews>
  <sheetFormatPr defaultColWidth="8.7109375" defaultRowHeight="12.75"/>
  <cols>
    <col min="1" max="1" width="28.7109375" style="3" customWidth="1"/>
    <col min="2" max="2" width="14.140625" style="44" customWidth="1"/>
    <col min="3" max="4" width="14.140625" style="3" customWidth="1"/>
    <col min="5" max="5" width="14.140625" style="3" hidden="1" customWidth="1"/>
    <col min="6" max="6" width="18.7109375" style="3" customWidth="1"/>
    <col min="7" max="16384" width="8.7109375" style="3"/>
  </cols>
  <sheetData>
    <row r="1" spans="1:6" ht="18" customHeight="1">
      <c r="A1" s="107" t="s">
        <v>64</v>
      </c>
      <c r="B1" s="108"/>
      <c r="C1" s="108"/>
      <c r="D1" s="108"/>
      <c r="E1" s="108"/>
      <c r="F1" s="108"/>
    </row>
    <row r="2" spans="1:6" ht="37.5" customHeight="1">
      <c r="A2" s="109" t="s">
        <v>502</v>
      </c>
      <c r="B2" s="108"/>
      <c r="C2" s="108"/>
      <c r="D2" s="108"/>
      <c r="E2" s="108"/>
      <c r="F2" s="108"/>
    </row>
    <row r="3" spans="1:6" ht="18" customHeight="1">
      <c r="A3" s="110" t="s">
        <v>1</v>
      </c>
      <c r="B3" s="108"/>
      <c r="C3" s="108"/>
      <c r="D3" s="108"/>
      <c r="E3" s="108"/>
      <c r="F3" s="108"/>
    </row>
    <row r="4" spans="1:6" ht="30" customHeight="1">
      <c r="A4" s="2" t="s">
        <v>2</v>
      </c>
      <c r="B4" s="66" t="s">
        <v>65</v>
      </c>
      <c r="C4" s="2" t="s">
        <v>580</v>
      </c>
      <c r="D4" s="59" t="s">
        <v>567</v>
      </c>
      <c r="E4" s="2" t="s">
        <v>4</v>
      </c>
      <c r="F4" s="60" t="s">
        <v>568</v>
      </c>
    </row>
    <row r="5" spans="1:6" ht="26.25" customHeight="1">
      <c r="A5" s="4" t="s">
        <v>36</v>
      </c>
      <c r="B5" s="18">
        <f>B6+B30</f>
        <v>765993</v>
      </c>
      <c r="C5" s="18">
        <f>C6+C30</f>
        <v>275338</v>
      </c>
      <c r="D5" s="51">
        <f>C5/B5</f>
        <v>0.35945237097466948</v>
      </c>
      <c r="E5" s="18">
        <f>E6+E30</f>
        <v>339116</v>
      </c>
      <c r="F5" s="51">
        <f>C5/E5</f>
        <v>0.81192866157892873</v>
      </c>
    </row>
    <row r="6" spans="1:6" ht="26.25" customHeight="1">
      <c r="A6" s="4" t="s">
        <v>37</v>
      </c>
      <c r="B6" s="18">
        <f>SUM(B7:B29)</f>
        <v>689323</v>
      </c>
      <c r="C6" s="18">
        <f>SUM(C7:C29)</f>
        <v>247468</v>
      </c>
      <c r="D6" s="51">
        <f t="shared" ref="D6:D31" si="0">C6/B6</f>
        <v>0.35900151307877437</v>
      </c>
      <c r="E6" s="18">
        <f>SUM(E7:E29)</f>
        <v>227116</v>
      </c>
      <c r="F6" s="51">
        <f t="shared" ref="F6:F31" si="1">C6/E6</f>
        <v>1.0896105954666337</v>
      </c>
    </row>
    <row r="7" spans="1:6" ht="26.25" customHeight="1">
      <c r="A7" s="5" t="s">
        <v>38</v>
      </c>
      <c r="B7" s="42">
        <v>57539</v>
      </c>
      <c r="C7" s="18">
        <v>26740</v>
      </c>
      <c r="D7" s="51">
        <f t="shared" si="0"/>
        <v>0.46472827125949356</v>
      </c>
      <c r="E7" s="18">
        <v>26536</v>
      </c>
      <c r="F7" s="51">
        <f t="shared" si="1"/>
        <v>1.0076876695809467</v>
      </c>
    </row>
    <row r="8" spans="1:6" ht="25.15" customHeight="1">
      <c r="A8" s="5" t="s">
        <v>39</v>
      </c>
      <c r="B8" s="42"/>
      <c r="C8" s="18">
        <v>0</v>
      </c>
      <c r="D8" s="51"/>
      <c r="E8" s="18">
        <v>0</v>
      </c>
      <c r="F8" s="51"/>
    </row>
    <row r="9" spans="1:6" ht="26.25" customHeight="1">
      <c r="A9" s="5" t="s">
        <v>40</v>
      </c>
      <c r="B9" s="42">
        <v>68201</v>
      </c>
      <c r="C9" s="18">
        <v>33102</v>
      </c>
      <c r="D9" s="51">
        <f t="shared" si="0"/>
        <v>0.48535945220744564</v>
      </c>
      <c r="E9" s="18">
        <v>28382</v>
      </c>
      <c r="F9" s="51">
        <f t="shared" si="1"/>
        <v>1.1663025861461489</v>
      </c>
    </row>
    <row r="10" spans="1:6" ht="26.25" customHeight="1">
      <c r="A10" s="5" t="s">
        <v>41</v>
      </c>
      <c r="B10" s="42">
        <v>169790</v>
      </c>
      <c r="C10" s="18">
        <v>76162</v>
      </c>
      <c r="D10" s="51">
        <f t="shared" si="0"/>
        <v>0.44856587549325638</v>
      </c>
      <c r="E10" s="18">
        <v>62639</v>
      </c>
      <c r="F10" s="51">
        <f t="shared" si="1"/>
        <v>1.2158878653873784</v>
      </c>
    </row>
    <row r="11" spans="1:6" ht="26.25" customHeight="1">
      <c r="A11" s="5" t="s">
        <v>42</v>
      </c>
      <c r="B11" s="42">
        <v>12463</v>
      </c>
      <c r="C11" s="18">
        <v>1283</v>
      </c>
      <c r="D11" s="51">
        <f t="shared" si="0"/>
        <v>0.10294471636042686</v>
      </c>
      <c r="E11" s="18">
        <v>3970</v>
      </c>
      <c r="F11" s="51">
        <f t="shared" si="1"/>
        <v>0.32317380352644837</v>
      </c>
    </row>
    <row r="12" spans="1:6" ht="26.25" customHeight="1">
      <c r="A12" s="5" t="s">
        <v>43</v>
      </c>
      <c r="B12" s="42">
        <v>4909</v>
      </c>
      <c r="C12" s="18">
        <v>4102</v>
      </c>
      <c r="D12" s="51">
        <f t="shared" si="0"/>
        <v>0.83560806681605215</v>
      </c>
      <c r="E12" s="18">
        <v>1925</v>
      </c>
      <c r="F12" s="51">
        <f t="shared" si="1"/>
        <v>2.1309090909090909</v>
      </c>
    </row>
    <row r="13" spans="1:6" ht="26.25" customHeight="1">
      <c r="A13" s="5" t="s">
        <v>44</v>
      </c>
      <c r="B13" s="42">
        <v>80535</v>
      </c>
      <c r="C13" s="18">
        <v>26190</v>
      </c>
      <c r="D13" s="51">
        <f t="shared" si="0"/>
        <v>0.32520022350530825</v>
      </c>
      <c r="E13" s="18">
        <v>24099</v>
      </c>
      <c r="F13" s="51">
        <f t="shared" si="1"/>
        <v>1.0867670857711937</v>
      </c>
    </row>
    <row r="14" spans="1:6" ht="26.25" customHeight="1">
      <c r="A14" s="5" t="s">
        <v>45</v>
      </c>
      <c r="B14" s="42">
        <v>59850</v>
      </c>
      <c r="C14" s="18">
        <v>19209</v>
      </c>
      <c r="D14" s="51">
        <f t="shared" si="0"/>
        <v>0.32095238095238093</v>
      </c>
      <c r="E14" s="18">
        <v>22487</v>
      </c>
      <c r="F14" s="51">
        <f t="shared" si="1"/>
        <v>0.85422688664561752</v>
      </c>
    </row>
    <row r="15" spans="1:6" ht="26.25" customHeight="1">
      <c r="A15" s="5" t="s">
        <v>46</v>
      </c>
      <c r="B15" s="42">
        <v>4324</v>
      </c>
      <c r="C15" s="18">
        <v>1383</v>
      </c>
      <c r="D15" s="51">
        <f t="shared" si="0"/>
        <v>0.31984273820536541</v>
      </c>
      <c r="E15" s="18">
        <v>5197</v>
      </c>
      <c r="F15" s="51">
        <f t="shared" si="1"/>
        <v>0.26611506638445259</v>
      </c>
    </row>
    <row r="16" spans="1:6" ht="26.25" customHeight="1">
      <c r="A16" s="5" t="s">
        <v>47</v>
      </c>
      <c r="B16" s="42">
        <v>40398</v>
      </c>
      <c r="C16" s="18">
        <v>26891</v>
      </c>
      <c r="D16" s="51">
        <f t="shared" si="0"/>
        <v>0.66565176493885836</v>
      </c>
      <c r="E16" s="18">
        <v>19459</v>
      </c>
      <c r="F16" s="51">
        <f t="shared" si="1"/>
        <v>1.3819312400431676</v>
      </c>
    </row>
    <row r="17" spans="1:6" ht="26.25" customHeight="1">
      <c r="A17" s="5" t="s">
        <v>48</v>
      </c>
      <c r="B17" s="42">
        <v>68702</v>
      </c>
      <c r="C17" s="18">
        <v>12578</v>
      </c>
      <c r="D17" s="51">
        <f t="shared" si="0"/>
        <v>0.18308055078454777</v>
      </c>
      <c r="E17" s="18">
        <v>10016</v>
      </c>
      <c r="F17" s="51">
        <f t="shared" si="1"/>
        <v>1.2557907348242812</v>
      </c>
    </row>
    <row r="18" spans="1:6" ht="26.25" customHeight="1">
      <c r="A18" s="5" t="s">
        <v>49</v>
      </c>
      <c r="B18" s="42">
        <v>5773</v>
      </c>
      <c r="C18" s="18">
        <v>846</v>
      </c>
      <c r="D18" s="51">
        <f t="shared" si="0"/>
        <v>0.14654425775160229</v>
      </c>
      <c r="E18" s="18">
        <v>1683</v>
      </c>
      <c r="F18" s="51">
        <f t="shared" si="1"/>
        <v>0.50267379679144386</v>
      </c>
    </row>
    <row r="19" spans="1:6" ht="26.25" customHeight="1">
      <c r="A19" s="5" t="s">
        <v>50</v>
      </c>
      <c r="B19" s="42">
        <v>2005</v>
      </c>
      <c r="C19" s="18">
        <v>2672</v>
      </c>
      <c r="D19" s="51">
        <f t="shared" si="0"/>
        <v>1.3326683291770574</v>
      </c>
      <c r="E19" s="18">
        <v>6337</v>
      </c>
      <c r="F19" s="51">
        <f t="shared" si="1"/>
        <v>0.42165062332333914</v>
      </c>
    </row>
    <row r="20" spans="1:6" ht="26.25" customHeight="1">
      <c r="A20" s="5" t="s">
        <v>51</v>
      </c>
      <c r="B20" s="42">
        <v>412</v>
      </c>
      <c r="C20" s="18">
        <v>164</v>
      </c>
      <c r="D20" s="51">
        <f t="shared" si="0"/>
        <v>0.39805825242718446</v>
      </c>
      <c r="E20" s="18">
        <v>199</v>
      </c>
      <c r="F20" s="51">
        <f t="shared" si="1"/>
        <v>0.82412060301507539</v>
      </c>
    </row>
    <row r="21" spans="1:6" ht="26.25" customHeight="1">
      <c r="A21" s="5" t="s">
        <v>52</v>
      </c>
      <c r="B21" s="42">
        <v>33</v>
      </c>
      <c r="C21" s="18">
        <v>8</v>
      </c>
      <c r="D21" s="51">
        <f t="shared" si="0"/>
        <v>0.24242424242424243</v>
      </c>
      <c r="E21" s="18">
        <v>43</v>
      </c>
      <c r="F21" s="51">
        <f t="shared" si="1"/>
        <v>0.18604651162790697</v>
      </c>
    </row>
    <row r="22" spans="1:6" ht="26.25" customHeight="1">
      <c r="A22" s="5" t="s">
        <v>53</v>
      </c>
      <c r="B22" s="42"/>
      <c r="C22" s="18">
        <v>820</v>
      </c>
      <c r="D22" s="51"/>
      <c r="E22" s="18">
        <v>810</v>
      </c>
      <c r="F22" s="51">
        <f t="shared" si="1"/>
        <v>1.0123456790123457</v>
      </c>
    </row>
    <row r="23" spans="1:6" ht="26.25" customHeight="1">
      <c r="A23" s="5" t="s">
        <v>54</v>
      </c>
      <c r="B23" s="42">
        <v>5679</v>
      </c>
      <c r="C23" s="18">
        <v>2256</v>
      </c>
      <c r="D23" s="51">
        <f t="shared" si="0"/>
        <v>0.39725303750660329</v>
      </c>
      <c r="E23" s="18">
        <v>2144</v>
      </c>
      <c r="F23" s="51">
        <f t="shared" si="1"/>
        <v>1.0522388059701493</v>
      </c>
    </row>
    <row r="24" spans="1:6" ht="26.25" customHeight="1">
      <c r="A24" s="5" t="s">
        <v>55</v>
      </c>
      <c r="B24" s="42">
        <v>26140</v>
      </c>
      <c r="C24" s="18">
        <v>3240</v>
      </c>
      <c r="D24" s="51">
        <f t="shared" si="0"/>
        <v>0.12394797245600613</v>
      </c>
      <c r="E24" s="18">
        <v>478</v>
      </c>
      <c r="F24" s="51">
        <f t="shared" si="1"/>
        <v>6.7782426778242675</v>
      </c>
    </row>
    <row r="25" spans="1:6" ht="26.25" customHeight="1">
      <c r="A25" s="5" t="s">
        <v>56</v>
      </c>
      <c r="B25" s="42">
        <v>1828</v>
      </c>
      <c r="C25" s="18">
        <v>878</v>
      </c>
      <c r="D25" s="51">
        <f t="shared" si="0"/>
        <v>0.4803063457330416</v>
      </c>
      <c r="E25" s="18">
        <v>91</v>
      </c>
      <c r="F25" s="51">
        <f t="shared" si="1"/>
        <v>9.6483516483516478</v>
      </c>
    </row>
    <row r="26" spans="1:6" ht="26.25" customHeight="1">
      <c r="A26" s="5" t="s">
        <v>57</v>
      </c>
      <c r="B26" s="42">
        <v>6198</v>
      </c>
      <c r="C26" s="18">
        <v>2455</v>
      </c>
      <c r="D26" s="51">
        <f t="shared" si="0"/>
        <v>0.39609551468215554</v>
      </c>
      <c r="E26" s="18">
        <v>1743</v>
      </c>
      <c r="F26" s="51">
        <f t="shared" si="1"/>
        <v>1.408491107286288</v>
      </c>
    </row>
    <row r="27" spans="1:6" ht="26.25" customHeight="1">
      <c r="A27" s="5" t="s">
        <v>58</v>
      </c>
      <c r="B27" s="42">
        <v>12000</v>
      </c>
      <c r="C27" s="18">
        <v>0</v>
      </c>
      <c r="D27" s="51">
        <f t="shared" si="0"/>
        <v>0</v>
      </c>
      <c r="E27" s="18"/>
      <c r="F27" s="51"/>
    </row>
    <row r="28" spans="1:6" ht="26.25" customHeight="1">
      <c r="A28" s="5" t="s">
        <v>59</v>
      </c>
      <c r="B28" s="42">
        <v>46960</v>
      </c>
      <c r="C28" s="18">
        <v>51</v>
      </c>
      <c r="D28" s="51">
        <f t="shared" si="0"/>
        <v>1.08603066439523E-3</v>
      </c>
      <c r="E28" s="18">
        <v>1</v>
      </c>
      <c r="F28" s="51">
        <f t="shared" si="1"/>
        <v>51</v>
      </c>
    </row>
    <row r="29" spans="1:6" ht="26.25" customHeight="1">
      <c r="A29" s="5" t="s">
        <v>61</v>
      </c>
      <c r="B29" s="42">
        <v>15584</v>
      </c>
      <c r="C29" s="18">
        <v>6438</v>
      </c>
      <c r="D29" s="51">
        <f t="shared" si="0"/>
        <v>0.41311601642710472</v>
      </c>
      <c r="E29" s="18">
        <v>8877</v>
      </c>
      <c r="F29" s="51">
        <f t="shared" si="1"/>
        <v>0.72524501520784046</v>
      </c>
    </row>
    <row r="30" spans="1:6" ht="26.25" customHeight="1">
      <c r="A30" s="4" t="s">
        <v>62</v>
      </c>
      <c r="B30" s="42">
        <f>B31</f>
        <v>76670</v>
      </c>
      <c r="C30" s="18">
        <f>C31</f>
        <v>27870</v>
      </c>
      <c r="D30" s="51">
        <f t="shared" si="0"/>
        <v>0.36350593452458591</v>
      </c>
      <c r="E30" s="18">
        <f>E31</f>
        <v>112000</v>
      </c>
      <c r="F30" s="51">
        <f t="shared" si="1"/>
        <v>0.24883928571428571</v>
      </c>
    </row>
    <row r="31" spans="1:6" ht="23.1" customHeight="1">
      <c r="A31" s="6" t="s">
        <v>63</v>
      </c>
      <c r="B31" s="42">
        <v>76670</v>
      </c>
      <c r="C31" s="18">
        <v>27870</v>
      </c>
      <c r="D31" s="51">
        <f t="shared" si="0"/>
        <v>0.36350593452458591</v>
      </c>
      <c r="E31" s="18">
        <v>112000</v>
      </c>
      <c r="F31" s="51">
        <f t="shared" si="1"/>
        <v>0.24883928571428571</v>
      </c>
    </row>
    <row r="32" spans="1:6">
      <c r="A32" s="47"/>
      <c r="B32" s="43"/>
      <c r="C32" s="14"/>
    </row>
    <row r="33" spans="1:6">
      <c r="A33" s="47"/>
      <c r="B33" s="43"/>
      <c r="C33" s="14"/>
    </row>
    <row r="34" spans="1:6">
      <c r="A34" s="47"/>
      <c r="B34" s="43"/>
      <c r="C34" s="14"/>
    </row>
    <row r="35" spans="1:6">
      <c r="A35" s="47"/>
      <c r="B35" s="43"/>
      <c r="C35" s="14"/>
    </row>
    <row r="36" spans="1:6">
      <c r="A36" s="47"/>
      <c r="B36" s="43"/>
      <c r="C36" s="14"/>
    </row>
    <row r="37" spans="1:6">
      <c r="A37" s="47"/>
      <c r="B37" s="43"/>
      <c r="C37" s="14"/>
    </row>
    <row r="38" spans="1:6">
      <c r="A38" s="47"/>
      <c r="B38" s="43"/>
      <c r="C38" s="14"/>
    </row>
    <row r="39" spans="1:6">
      <c r="A39" s="47"/>
    </row>
    <row r="40" spans="1:6">
      <c r="A40" s="47"/>
    </row>
    <row r="41" spans="1:6">
      <c r="A41" s="47"/>
    </row>
    <row r="42" spans="1:6">
      <c r="A42" s="47"/>
    </row>
    <row r="43" spans="1:6">
      <c r="A43" s="47"/>
    </row>
    <row r="44" spans="1:6">
      <c r="A44" s="47"/>
    </row>
    <row r="45" spans="1:6">
      <c r="A45" s="47"/>
    </row>
    <row r="46" spans="1:6">
      <c r="A46" s="47"/>
    </row>
    <row r="47" spans="1:6">
      <c r="A47" s="47"/>
      <c r="B47" s="45"/>
      <c r="C47" s="47"/>
      <c r="D47" s="47"/>
      <c r="E47" s="47"/>
      <c r="F47" s="47"/>
    </row>
  </sheetData>
  <mergeCells count="3">
    <mergeCell ref="A1:F1"/>
    <mergeCell ref="A2:F2"/>
    <mergeCell ref="A3:F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417"/>
  <sheetViews>
    <sheetView showGridLines="0" workbookViewId="0">
      <pane ySplit="4" topLeftCell="A5" activePane="bottomLeft" state="frozen"/>
      <selection pane="bottomLeft" activeCell="E1" sqref="E1:E1048576"/>
    </sheetView>
  </sheetViews>
  <sheetFormatPr defaultColWidth="8.7109375" defaultRowHeight="12.75"/>
  <cols>
    <col min="1" max="1" width="49.7109375" style="34" customWidth="1"/>
    <col min="2" max="3" width="14.140625" style="36" customWidth="1"/>
    <col min="4" max="4" width="16" style="36" customWidth="1"/>
    <col min="5" max="5" width="11.85546875" style="33" hidden="1" customWidth="1"/>
    <col min="6" max="6" width="17.7109375" style="33" customWidth="1"/>
    <col min="7" max="16384" width="8.7109375" style="33"/>
  </cols>
  <sheetData>
    <row r="1" spans="1:7" ht="18" customHeight="1">
      <c r="A1" s="107" t="s">
        <v>66</v>
      </c>
      <c r="B1" s="111"/>
      <c r="C1" s="111"/>
      <c r="D1" s="111"/>
      <c r="E1" s="48"/>
      <c r="F1" s="48"/>
      <c r="G1" s="48"/>
    </row>
    <row r="2" spans="1:7" ht="37.5" customHeight="1">
      <c r="A2" s="112" t="s">
        <v>513</v>
      </c>
      <c r="B2" s="112"/>
      <c r="C2" s="112"/>
      <c r="D2" s="112"/>
      <c r="E2" s="112"/>
      <c r="F2" s="112"/>
    </row>
    <row r="3" spans="1:7" ht="18" customHeight="1">
      <c r="A3" s="49"/>
      <c r="B3" s="50"/>
      <c r="C3" s="50"/>
      <c r="D3" s="50"/>
      <c r="F3" s="49" t="s">
        <v>1</v>
      </c>
    </row>
    <row r="4" spans="1:7" s="34" customFormat="1" ht="30" customHeight="1">
      <c r="A4" s="32" t="s">
        <v>2</v>
      </c>
      <c r="B4" s="68" t="s">
        <v>65</v>
      </c>
      <c r="C4" s="2" t="s">
        <v>580</v>
      </c>
      <c r="D4" s="67" t="s">
        <v>569</v>
      </c>
      <c r="E4" s="30" t="s">
        <v>4</v>
      </c>
      <c r="F4" s="58" t="s">
        <v>570</v>
      </c>
    </row>
    <row r="5" spans="1:7" ht="26.25" customHeight="1">
      <c r="A5" s="31" t="s">
        <v>36</v>
      </c>
      <c r="B5" s="35">
        <f>B6+B415</f>
        <v>765993</v>
      </c>
      <c r="C5" s="35">
        <f>C6+C415</f>
        <v>275338</v>
      </c>
      <c r="D5" s="52">
        <f>C5/B5</f>
        <v>0.35945237097466948</v>
      </c>
      <c r="E5" s="35">
        <f>E6+E415</f>
        <v>339116</v>
      </c>
      <c r="F5" s="52">
        <f>C5/E5</f>
        <v>0.81192866157892873</v>
      </c>
    </row>
    <row r="6" spans="1:7" ht="26.25" customHeight="1">
      <c r="A6" s="31" t="s">
        <v>37</v>
      </c>
      <c r="B6" s="35">
        <f>B7+B86+B106+B131+B144+B157+B231+B274+B293+B309+B344+B350+B363+B367+B371+B373+B383+B391+B397+B405+B406+B411</f>
        <v>689323</v>
      </c>
      <c r="C6" s="35">
        <f>C7+C86+C106+C131+C144+C157+C231+C274+C293+C309+C344+C350+C363+C367+C371+C373+C383+C391+C397+C405+C406+C411</f>
        <v>247468</v>
      </c>
      <c r="D6" s="52">
        <f t="shared" ref="D6:D69" si="0">C6/B6</f>
        <v>0.35900151307877437</v>
      </c>
      <c r="E6" s="35">
        <f>E7+E86+E106+E131+E144+E157+E231+E274+E293+E309+E344+E350+E363+E367+E371+E373+E383+E391+E397+E405+E406+E411</f>
        <v>227116</v>
      </c>
      <c r="F6" s="52">
        <f t="shared" ref="F6:F69" si="1">C6/E6</f>
        <v>1.0896105954666337</v>
      </c>
    </row>
    <row r="7" spans="1:7" ht="26.25" customHeight="1">
      <c r="A7" s="9" t="s">
        <v>67</v>
      </c>
      <c r="B7" s="35">
        <f>B8+B13+B16+B22+B26+B29+B34+B37+B40+B42+B45+B50+B52+B55+B58+B63+B67+B70+B73+B75+B79+B84</f>
        <v>57539</v>
      </c>
      <c r="C7" s="35">
        <f>C8+C13+C16+C22+C26+C29+C34+C37+C40+C42+C45+C50+C52+C55+C58+C63+C67+C70+C73+C75+C79+C84</f>
        <v>26740</v>
      </c>
      <c r="D7" s="52">
        <f t="shared" si="0"/>
        <v>0.46472827125949356</v>
      </c>
      <c r="E7" s="35">
        <v>26536</v>
      </c>
      <c r="F7" s="52">
        <f t="shared" si="1"/>
        <v>1.0076876695809467</v>
      </c>
    </row>
    <row r="8" spans="1:7" ht="26.25" customHeight="1">
      <c r="A8" s="38" t="s">
        <v>68</v>
      </c>
      <c r="B8" s="35">
        <f>SUM(B9:B12)</f>
        <v>2485</v>
      </c>
      <c r="C8" s="35">
        <f>SUM(C9:C12)</f>
        <v>608</v>
      </c>
      <c r="D8" s="52">
        <f t="shared" si="0"/>
        <v>0.24466800804828973</v>
      </c>
      <c r="E8" s="35">
        <v>453</v>
      </c>
      <c r="F8" s="52">
        <f t="shared" si="1"/>
        <v>1.3421633554083885</v>
      </c>
    </row>
    <row r="9" spans="1:7" ht="26.25" customHeight="1">
      <c r="A9" s="39" t="s">
        <v>69</v>
      </c>
      <c r="B9" s="35">
        <v>2391</v>
      </c>
      <c r="C9" s="35">
        <v>518</v>
      </c>
      <c r="D9" s="52">
        <f t="shared" si="0"/>
        <v>0.21664575491426183</v>
      </c>
      <c r="E9" s="35">
        <v>369</v>
      </c>
      <c r="F9" s="52">
        <f t="shared" si="1"/>
        <v>1.4037940379403795</v>
      </c>
    </row>
    <row r="10" spans="1:7" ht="26.25" customHeight="1">
      <c r="A10" s="39" t="s">
        <v>70</v>
      </c>
      <c r="B10" s="35">
        <v>4</v>
      </c>
      <c r="C10" s="35">
        <v>1</v>
      </c>
      <c r="D10" s="52">
        <f t="shared" si="0"/>
        <v>0.25</v>
      </c>
      <c r="E10" s="35">
        <v>2</v>
      </c>
      <c r="F10" s="52">
        <f t="shared" si="1"/>
        <v>0.5</v>
      </c>
    </row>
    <row r="11" spans="1:7" ht="26.25" customHeight="1">
      <c r="A11" s="39" t="s">
        <v>71</v>
      </c>
      <c r="B11" s="35">
        <v>83</v>
      </c>
      <c r="C11" s="35">
        <v>83</v>
      </c>
      <c r="D11" s="52">
        <f t="shared" si="0"/>
        <v>1</v>
      </c>
      <c r="E11" s="35">
        <v>50</v>
      </c>
      <c r="F11" s="52">
        <f t="shared" si="1"/>
        <v>1.66</v>
      </c>
    </row>
    <row r="12" spans="1:7" ht="26.25" customHeight="1">
      <c r="A12" s="39" t="s">
        <v>72</v>
      </c>
      <c r="B12" s="35">
        <v>7</v>
      </c>
      <c r="C12" s="35">
        <v>6</v>
      </c>
      <c r="D12" s="52">
        <f t="shared" si="0"/>
        <v>0.8571428571428571</v>
      </c>
      <c r="E12" s="35">
        <v>32</v>
      </c>
      <c r="F12" s="52">
        <f t="shared" si="1"/>
        <v>0.1875</v>
      </c>
    </row>
    <row r="13" spans="1:7" ht="26.25" customHeight="1">
      <c r="A13" s="38" t="s">
        <v>73</v>
      </c>
      <c r="B13" s="35">
        <f>SUM(B14:B15)</f>
        <v>1024</v>
      </c>
      <c r="C13" s="35">
        <f>SUM(C14:C15)</f>
        <v>636</v>
      </c>
      <c r="D13" s="52">
        <f t="shared" si="0"/>
        <v>0.62109375</v>
      </c>
      <c r="E13" s="35">
        <v>487</v>
      </c>
      <c r="F13" s="52">
        <f t="shared" si="1"/>
        <v>1.3059548254620124</v>
      </c>
    </row>
    <row r="14" spans="1:7" ht="26.25" customHeight="1">
      <c r="A14" s="39" t="s">
        <v>74</v>
      </c>
      <c r="B14" s="35">
        <v>953</v>
      </c>
      <c r="C14" s="35">
        <v>571</v>
      </c>
      <c r="D14" s="52">
        <f t="shared" si="0"/>
        <v>0.5991605456453305</v>
      </c>
      <c r="E14" s="35">
        <v>461</v>
      </c>
      <c r="F14" s="52">
        <f t="shared" si="1"/>
        <v>1.2386117136659436</v>
      </c>
    </row>
    <row r="15" spans="1:7" ht="26.25" customHeight="1">
      <c r="A15" s="39" t="s">
        <v>75</v>
      </c>
      <c r="B15" s="35">
        <v>71</v>
      </c>
      <c r="C15" s="35">
        <v>65</v>
      </c>
      <c r="D15" s="52">
        <f t="shared" si="0"/>
        <v>0.91549295774647887</v>
      </c>
      <c r="E15" s="35">
        <v>26</v>
      </c>
      <c r="F15" s="52">
        <f t="shared" si="1"/>
        <v>2.5</v>
      </c>
    </row>
    <row r="16" spans="1:7" ht="26.25" customHeight="1">
      <c r="A16" s="38" t="s">
        <v>76</v>
      </c>
      <c r="B16" s="35">
        <f>SUM(B17:B21)</f>
        <v>20002</v>
      </c>
      <c r="C16" s="35">
        <f>SUM(C17:C21)</f>
        <v>10684</v>
      </c>
      <c r="D16" s="52">
        <f t="shared" si="0"/>
        <v>0.53414658534146586</v>
      </c>
      <c r="E16" s="35">
        <v>11431</v>
      </c>
      <c r="F16" s="52">
        <f t="shared" si="1"/>
        <v>0.93465138658035163</v>
      </c>
    </row>
    <row r="17" spans="1:6" ht="26.25" customHeight="1">
      <c r="A17" s="39" t="s">
        <v>77</v>
      </c>
      <c r="B17" s="35">
        <v>10978</v>
      </c>
      <c r="C17" s="35">
        <v>5871</v>
      </c>
      <c r="D17" s="52">
        <f t="shared" si="0"/>
        <v>0.53479686646019309</v>
      </c>
      <c r="E17" s="35">
        <v>4662</v>
      </c>
      <c r="F17" s="52">
        <f t="shared" si="1"/>
        <v>1.2593307593307594</v>
      </c>
    </row>
    <row r="18" spans="1:6" ht="26.25" customHeight="1">
      <c r="A18" s="39" t="s">
        <v>78</v>
      </c>
      <c r="B18" s="35">
        <v>3659</v>
      </c>
      <c r="C18" s="35">
        <v>2054</v>
      </c>
      <c r="D18" s="52">
        <f t="shared" si="0"/>
        <v>0.56135556162886036</v>
      </c>
      <c r="E18" s="35">
        <v>4649</v>
      </c>
      <c r="F18" s="52">
        <f t="shared" si="1"/>
        <v>0.44181544418154439</v>
      </c>
    </row>
    <row r="19" spans="1:6" ht="26.25" customHeight="1">
      <c r="A19" s="39" t="s">
        <v>79</v>
      </c>
      <c r="B19" s="35">
        <v>48</v>
      </c>
      <c r="C19" s="35">
        <v>40</v>
      </c>
      <c r="D19" s="52">
        <f t="shared" si="0"/>
        <v>0.83333333333333337</v>
      </c>
      <c r="E19" s="35">
        <v>3</v>
      </c>
      <c r="F19" s="52">
        <f t="shared" si="1"/>
        <v>13.333333333333334</v>
      </c>
    </row>
    <row r="20" spans="1:6" ht="26.25" customHeight="1">
      <c r="A20" s="39" t="s">
        <v>80</v>
      </c>
      <c r="B20" s="35">
        <v>5282</v>
      </c>
      <c r="C20" s="35">
        <v>2710</v>
      </c>
      <c r="D20" s="52">
        <f t="shared" si="0"/>
        <v>0.51306323362362738</v>
      </c>
      <c r="E20" s="35">
        <v>2117</v>
      </c>
      <c r="F20" s="52">
        <f t="shared" si="1"/>
        <v>1.2801133679735475</v>
      </c>
    </row>
    <row r="21" spans="1:6" ht="26.25" customHeight="1">
      <c r="A21" s="39" t="s">
        <v>503</v>
      </c>
      <c r="B21" s="35">
        <v>35</v>
      </c>
      <c r="C21" s="35">
        <v>9</v>
      </c>
      <c r="D21" s="52">
        <f t="shared" si="0"/>
        <v>0.25714285714285712</v>
      </c>
      <c r="E21" s="35"/>
      <c r="F21" s="52"/>
    </row>
    <row r="22" spans="1:6" ht="26.25" customHeight="1">
      <c r="A22" s="38" t="s">
        <v>81</v>
      </c>
      <c r="B22" s="35">
        <f>SUM(B23:B25)</f>
        <v>1220</v>
      </c>
      <c r="C22" s="35">
        <f>SUM(C23:C25)</f>
        <v>605</v>
      </c>
      <c r="D22" s="52">
        <f t="shared" si="0"/>
        <v>0.49590163934426229</v>
      </c>
      <c r="E22" s="35">
        <v>475</v>
      </c>
      <c r="F22" s="52">
        <f t="shared" si="1"/>
        <v>1.2736842105263158</v>
      </c>
    </row>
    <row r="23" spans="1:6" ht="26.25" customHeight="1">
      <c r="A23" s="39" t="s">
        <v>82</v>
      </c>
      <c r="B23" s="35">
        <v>834</v>
      </c>
      <c r="C23" s="35">
        <v>470</v>
      </c>
      <c r="D23" s="52">
        <f t="shared" si="0"/>
        <v>0.56354916067146288</v>
      </c>
      <c r="E23" s="35">
        <v>430</v>
      </c>
      <c r="F23" s="52">
        <f t="shared" si="1"/>
        <v>1.0930232558139534</v>
      </c>
    </row>
    <row r="24" spans="1:6" ht="26.25" customHeight="1">
      <c r="A24" s="39" t="s">
        <v>83</v>
      </c>
      <c r="B24" s="35">
        <v>187</v>
      </c>
      <c r="C24" s="35">
        <v>34</v>
      </c>
      <c r="D24" s="52">
        <f t="shared" si="0"/>
        <v>0.18181818181818182</v>
      </c>
      <c r="E24" s="35">
        <v>2</v>
      </c>
      <c r="F24" s="52">
        <f t="shared" si="1"/>
        <v>17</v>
      </c>
    </row>
    <row r="25" spans="1:6" ht="26.25" customHeight="1">
      <c r="A25" s="39" t="s">
        <v>84</v>
      </c>
      <c r="B25" s="35">
        <v>199</v>
      </c>
      <c r="C25" s="35">
        <v>101</v>
      </c>
      <c r="D25" s="52">
        <f t="shared" si="0"/>
        <v>0.50753768844221103</v>
      </c>
      <c r="E25" s="35">
        <v>43</v>
      </c>
      <c r="F25" s="52">
        <f t="shared" si="1"/>
        <v>2.3488372093023258</v>
      </c>
    </row>
    <row r="26" spans="1:6" ht="26.25" customHeight="1">
      <c r="A26" s="38" t="s">
        <v>85</v>
      </c>
      <c r="B26" s="35">
        <f>SUM(B27:B28)</f>
        <v>968</v>
      </c>
      <c r="C26" s="35">
        <f>SUM(C27:C28)</f>
        <v>523</v>
      </c>
      <c r="D26" s="52">
        <f t="shared" si="0"/>
        <v>0.54028925619834711</v>
      </c>
      <c r="E26" s="35">
        <v>537</v>
      </c>
      <c r="F26" s="52">
        <f t="shared" si="1"/>
        <v>0.97392923649906893</v>
      </c>
    </row>
    <row r="27" spans="1:6" ht="26.25" customHeight="1">
      <c r="A27" s="39" t="s">
        <v>86</v>
      </c>
      <c r="B27" s="35">
        <v>928</v>
      </c>
      <c r="C27" s="35">
        <v>498</v>
      </c>
      <c r="D27" s="52">
        <f t="shared" si="0"/>
        <v>0.53663793103448276</v>
      </c>
      <c r="E27" s="35">
        <v>500</v>
      </c>
      <c r="F27" s="52">
        <f t="shared" si="1"/>
        <v>0.996</v>
      </c>
    </row>
    <row r="28" spans="1:6" ht="26.25" customHeight="1">
      <c r="A28" s="39" t="s">
        <v>87</v>
      </c>
      <c r="B28" s="35">
        <v>40</v>
      </c>
      <c r="C28" s="35">
        <v>25</v>
      </c>
      <c r="D28" s="52">
        <f t="shared" si="0"/>
        <v>0.625</v>
      </c>
      <c r="E28" s="35">
        <v>37</v>
      </c>
      <c r="F28" s="52">
        <f t="shared" si="1"/>
        <v>0.67567567567567566</v>
      </c>
    </row>
    <row r="29" spans="1:6" ht="26.25" customHeight="1">
      <c r="A29" s="38" t="s">
        <v>88</v>
      </c>
      <c r="B29" s="35">
        <f>SUM(B30:B33)</f>
        <v>1941</v>
      </c>
      <c r="C29" s="35">
        <f>SUM(C30:C33)</f>
        <v>763</v>
      </c>
      <c r="D29" s="52">
        <f t="shared" si="0"/>
        <v>0.3930963420917053</v>
      </c>
      <c r="E29" s="35">
        <v>907</v>
      </c>
      <c r="F29" s="52">
        <f t="shared" si="1"/>
        <v>0.84123484013230432</v>
      </c>
    </row>
    <row r="30" spans="1:6" ht="26.25" customHeight="1">
      <c r="A30" s="39" t="s">
        <v>89</v>
      </c>
      <c r="B30" s="35">
        <v>1354</v>
      </c>
      <c r="C30" s="35">
        <v>579</v>
      </c>
      <c r="D30" s="52">
        <f t="shared" si="0"/>
        <v>0.42762186115214179</v>
      </c>
      <c r="E30" s="35">
        <v>527</v>
      </c>
      <c r="F30" s="52">
        <f t="shared" si="1"/>
        <v>1.0986717267552182</v>
      </c>
    </row>
    <row r="31" spans="1:6" ht="26.25" customHeight="1">
      <c r="A31" s="39" t="s">
        <v>90</v>
      </c>
      <c r="B31" s="35">
        <v>120</v>
      </c>
      <c r="C31" s="35">
        <v>19</v>
      </c>
      <c r="D31" s="52">
        <f t="shared" si="0"/>
        <v>0.15833333333333333</v>
      </c>
      <c r="E31" s="35">
        <v>176</v>
      </c>
      <c r="F31" s="52">
        <f t="shared" si="1"/>
        <v>0.10795454545454546</v>
      </c>
    </row>
    <row r="32" spans="1:6" ht="26.25" customHeight="1">
      <c r="A32" s="39" t="s">
        <v>91</v>
      </c>
      <c r="B32" s="35">
        <v>117</v>
      </c>
      <c r="C32" s="35">
        <v>0</v>
      </c>
      <c r="D32" s="52">
        <f t="shared" si="0"/>
        <v>0</v>
      </c>
      <c r="E32" s="35">
        <v>63</v>
      </c>
      <c r="F32" s="52">
        <f t="shared" si="1"/>
        <v>0</v>
      </c>
    </row>
    <row r="33" spans="1:6" ht="26.25" customHeight="1">
      <c r="A33" s="39" t="s">
        <v>92</v>
      </c>
      <c r="B33" s="35">
        <v>350</v>
      </c>
      <c r="C33" s="35">
        <v>165</v>
      </c>
      <c r="D33" s="52">
        <f t="shared" si="0"/>
        <v>0.47142857142857142</v>
      </c>
      <c r="E33" s="35">
        <v>141</v>
      </c>
      <c r="F33" s="52">
        <f t="shared" si="1"/>
        <v>1.1702127659574468</v>
      </c>
    </row>
    <row r="34" spans="1:6" ht="26.25" customHeight="1">
      <c r="A34" s="38" t="s">
        <v>93</v>
      </c>
      <c r="B34" s="35">
        <f>SUM(B35:B36)</f>
        <v>252</v>
      </c>
      <c r="C34" s="35">
        <f>SUM(C35:C36)</f>
        <v>772</v>
      </c>
      <c r="D34" s="52">
        <f t="shared" si="0"/>
        <v>3.0634920634920637</v>
      </c>
      <c r="E34" s="35">
        <v>385</v>
      </c>
      <c r="F34" s="52">
        <f t="shared" si="1"/>
        <v>2.005194805194805</v>
      </c>
    </row>
    <row r="35" spans="1:6" ht="26.25" customHeight="1">
      <c r="A35" s="38" t="s">
        <v>537</v>
      </c>
      <c r="B35" s="35"/>
      <c r="C35" s="35">
        <v>520</v>
      </c>
      <c r="D35" s="52"/>
      <c r="E35" s="35"/>
      <c r="F35" s="52"/>
    </row>
    <row r="36" spans="1:6" ht="26.25" customHeight="1">
      <c r="A36" s="39" t="s">
        <v>94</v>
      </c>
      <c r="B36" s="35">
        <v>252</v>
      </c>
      <c r="C36" s="35">
        <v>252</v>
      </c>
      <c r="D36" s="52">
        <f t="shared" si="0"/>
        <v>1</v>
      </c>
      <c r="E36" s="35">
        <v>385</v>
      </c>
      <c r="F36" s="52">
        <f t="shared" si="1"/>
        <v>0.65454545454545454</v>
      </c>
    </row>
    <row r="37" spans="1:6" ht="26.25" customHeight="1">
      <c r="A37" s="38" t="s">
        <v>95</v>
      </c>
      <c r="B37" s="35">
        <f>SUM(B38:B39)</f>
        <v>770</v>
      </c>
      <c r="C37" s="35">
        <f>SUM(C38:C39)</f>
        <v>380</v>
      </c>
      <c r="D37" s="52">
        <f t="shared" si="0"/>
        <v>0.4935064935064935</v>
      </c>
      <c r="E37" s="35">
        <v>395</v>
      </c>
      <c r="F37" s="52">
        <f t="shared" si="1"/>
        <v>0.96202531645569622</v>
      </c>
    </row>
    <row r="38" spans="1:6" ht="26.25" customHeight="1">
      <c r="A38" s="39" t="s">
        <v>96</v>
      </c>
      <c r="B38" s="35">
        <v>695</v>
      </c>
      <c r="C38" s="35">
        <v>377</v>
      </c>
      <c r="D38" s="52">
        <f t="shared" si="0"/>
        <v>0.54244604316546763</v>
      </c>
      <c r="E38" s="35">
        <v>380</v>
      </c>
      <c r="F38" s="52">
        <f t="shared" si="1"/>
        <v>0.99210526315789471</v>
      </c>
    </row>
    <row r="39" spans="1:6" ht="26.25" customHeight="1">
      <c r="A39" s="39" t="s">
        <v>97</v>
      </c>
      <c r="B39" s="35">
        <v>75</v>
      </c>
      <c r="C39" s="35">
        <v>3</v>
      </c>
      <c r="D39" s="52">
        <f t="shared" si="0"/>
        <v>0.04</v>
      </c>
      <c r="E39" s="35">
        <v>15</v>
      </c>
      <c r="F39" s="52">
        <f t="shared" si="1"/>
        <v>0.2</v>
      </c>
    </row>
    <row r="40" spans="1:6" ht="26.25" customHeight="1">
      <c r="A40" s="38" t="s">
        <v>98</v>
      </c>
      <c r="B40" s="35">
        <f>B41</f>
        <v>0</v>
      </c>
      <c r="C40" s="35">
        <f>C41</f>
        <v>86</v>
      </c>
      <c r="D40" s="52"/>
      <c r="E40" s="35">
        <v>78</v>
      </c>
      <c r="F40" s="52">
        <f t="shared" si="1"/>
        <v>1.1025641025641026</v>
      </c>
    </row>
    <row r="41" spans="1:6" ht="26.25" customHeight="1">
      <c r="A41" s="39" t="s">
        <v>99</v>
      </c>
      <c r="B41" s="35">
        <v>0</v>
      </c>
      <c r="C41" s="35">
        <v>86</v>
      </c>
      <c r="D41" s="52"/>
      <c r="E41" s="35">
        <v>78</v>
      </c>
      <c r="F41" s="52">
        <f t="shared" si="1"/>
        <v>1.1025641025641026</v>
      </c>
    </row>
    <row r="42" spans="1:6" ht="26.25" customHeight="1">
      <c r="A42" s="38" t="s">
        <v>100</v>
      </c>
      <c r="B42" s="35">
        <f>SUM(B43:B44)</f>
        <v>3883</v>
      </c>
      <c r="C42" s="35">
        <f>SUM(C43:C44)</f>
        <v>1691</v>
      </c>
      <c r="D42" s="52">
        <f t="shared" si="0"/>
        <v>0.43548802472315218</v>
      </c>
      <c r="E42" s="35">
        <v>1317</v>
      </c>
      <c r="F42" s="52">
        <f t="shared" si="1"/>
        <v>1.2839787395596052</v>
      </c>
    </row>
    <row r="43" spans="1:6" ht="26.25" customHeight="1">
      <c r="A43" s="39" t="s">
        <v>101</v>
      </c>
      <c r="B43" s="35">
        <v>2621</v>
      </c>
      <c r="C43" s="35">
        <v>1544</v>
      </c>
      <c r="D43" s="52">
        <f t="shared" si="0"/>
        <v>0.58908813429988549</v>
      </c>
      <c r="E43" s="35">
        <v>1237</v>
      </c>
      <c r="F43" s="52">
        <f t="shared" si="1"/>
        <v>1.2481810832659661</v>
      </c>
    </row>
    <row r="44" spans="1:6" ht="26.25" customHeight="1">
      <c r="A44" s="39" t="s">
        <v>102</v>
      </c>
      <c r="B44" s="35">
        <v>1262</v>
      </c>
      <c r="C44" s="35">
        <v>147</v>
      </c>
      <c r="D44" s="52">
        <f t="shared" si="0"/>
        <v>0.11648177496038035</v>
      </c>
      <c r="E44" s="35">
        <v>80</v>
      </c>
      <c r="F44" s="52">
        <f t="shared" si="1"/>
        <v>1.8374999999999999</v>
      </c>
    </row>
    <row r="45" spans="1:6" ht="26.25" customHeight="1">
      <c r="A45" s="38" t="s">
        <v>103</v>
      </c>
      <c r="B45" s="35">
        <f>SUM(B46:B49)</f>
        <v>1009</v>
      </c>
      <c r="C45" s="35">
        <f>SUM(C46:C49)</f>
        <v>472</v>
      </c>
      <c r="D45" s="52">
        <f t="shared" si="0"/>
        <v>0.46778989098116946</v>
      </c>
      <c r="E45" s="35">
        <v>459</v>
      </c>
      <c r="F45" s="52">
        <f t="shared" si="1"/>
        <v>1.028322440087146</v>
      </c>
    </row>
    <row r="46" spans="1:6" ht="26.25" customHeight="1">
      <c r="A46" s="39" t="s">
        <v>104</v>
      </c>
      <c r="B46" s="35">
        <v>923</v>
      </c>
      <c r="C46" s="35">
        <v>468</v>
      </c>
      <c r="D46" s="52">
        <f t="shared" si="0"/>
        <v>0.50704225352112675</v>
      </c>
      <c r="E46" s="35">
        <v>459</v>
      </c>
      <c r="F46" s="52">
        <f t="shared" si="1"/>
        <v>1.0196078431372548</v>
      </c>
    </row>
    <row r="47" spans="1:6" ht="26.25" customHeight="1">
      <c r="A47" s="39" t="s">
        <v>504</v>
      </c>
      <c r="B47" s="35">
        <v>9</v>
      </c>
      <c r="C47" s="35">
        <v>4</v>
      </c>
      <c r="D47" s="52">
        <f t="shared" si="0"/>
        <v>0.44444444444444442</v>
      </c>
      <c r="E47" s="35"/>
      <c r="F47" s="52"/>
    </row>
    <row r="48" spans="1:6" ht="26.25" customHeight="1">
      <c r="A48" s="39" t="s">
        <v>105</v>
      </c>
      <c r="B48" s="35">
        <v>65</v>
      </c>
      <c r="C48" s="35"/>
      <c r="D48" s="52">
        <f t="shared" si="0"/>
        <v>0</v>
      </c>
      <c r="E48" s="35"/>
      <c r="F48" s="52"/>
    </row>
    <row r="49" spans="1:6" ht="26.25" customHeight="1">
      <c r="A49" s="39" t="s">
        <v>538</v>
      </c>
      <c r="B49" s="35">
        <v>12</v>
      </c>
      <c r="C49" s="35"/>
      <c r="D49" s="52">
        <f t="shared" si="0"/>
        <v>0</v>
      </c>
      <c r="E49" s="35"/>
      <c r="F49" s="52"/>
    </row>
    <row r="50" spans="1:6" ht="26.25" customHeight="1">
      <c r="A50" s="38" t="s">
        <v>106</v>
      </c>
      <c r="B50" s="35">
        <f>B51</f>
        <v>0</v>
      </c>
      <c r="C50" s="35"/>
      <c r="D50" s="52"/>
      <c r="E50" s="35">
        <v>59</v>
      </c>
      <c r="F50" s="52">
        <f t="shared" si="1"/>
        <v>0</v>
      </c>
    </row>
    <row r="51" spans="1:6" ht="26.25" customHeight="1">
      <c r="A51" s="39" t="s">
        <v>107</v>
      </c>
      <c r="B51" s="35">
        <v>0</v>
      </c>
      <c r="C51" s="35"/>
      <c r="D51" s="52"/>
      <c r="E51" s="35">
        <v>59</v>
      </c>
      <c r="F51" s="52">
        <f t="shared" si="1"/>
        <v>0</v>
      </c>
    </row>
    <row r="52" spans="1:6" ht="26.25" customHeight="1">
      <c r="A52" s="38" t="s">
        <v>108</v>
      </c>
      <c r="B52" s="35">
        <f>SUM(B53:B54)</f>
        <v>839</v>
      </c>
      <c r="C52" s="35">
        <f>SUM(C53:C54)</f>
        <v>302</v>
      </c>
      <c r="D52" s="52">
        <f t="shared" si="0"/>
        <v>0.3599523241954708</v>
      </c>
      <c r="E52" s="35">
        <v>260</v>
      </c>
      <c r="F52" s="52">
        <f t="shared" si="1"/>
        <v>1.1615384615384616</v>
      </c>
    </row>
    <row r="53" spans="1:6" ht="26.25" customHeight="1">
      <c r="A53" s="39" t="s">
        <v>109</v>
      </c>
      <c r="B53" s="35">
        <v>529</v>
      </c>
      <c r="C53" s="35">
        <v>296</v>
      </c>
      <c r="D53" s="52">
        <f t="shared" si="0"/>
        <v>0.55954631379962194</v>
      </c>
      <c r="E53" s="35">
        <v>255</v>
      </c>
      <c r="F53" s="52">
        <f t="shared" si="1"/>
        <v>1.1607843137254903</v>
      </c>
    </row>
    <row r="54" spans="1:6" ht="26.25" customHeight="1">
      <c r="A54" s="39" t="s">
        <v>110</v>
      </c>
      <c r="B54" s="35">
        <v>310</v>
      </c>
      <c r="C54" s="35">
        <v>6</v>
      </c>
      <c r="D54" s="52">
        <f t="shared" si="0"/>
        <v>1.935483870967742E-2</v>
      </c>
      <c r="E54" s="35">
        <v>5</v>
      </c>
      <c r="F54" s="52">
        <f t="shared" si="1"/>
        <v>1.2</v>
      </c>
    </row>
    <row r="55" spans="1:6" ht="26.25" customHeight="1">
      <c r="A55" s="38" t="s">
        <v>111</v>
      </c>
      <c r="B55" s="35">
        <f>SUM(B56:B57)</f>
        <v>178</v>
      </c>
      <c r="C55" s="35">
        <f>SUM(C56:C57)</f>
        <v>94</v>
      </c>
      <c r="D55" s="52">
        <f t="shared" si="0"/>
        <v>0.5280898876404494</v>
      </c>
      <c r="E55" s="35">
        <v>90</v>
      </c>
      <c r="F55" s="52">
        <f t="shared" si="1"/>
        <v>1.0444444444444445</v>
      </c>
    </row>
    <row r="56" spans="1:6" ht="26.25" customHeight="1">
      <c r="A56" s="39" t="s">
        <v>112</v>
      </c>
      <c r="B56" s="35">
        <v>176</v>
      </c>
      <c r="C56" s="35">
        <v>94</v>
      </c>
      <c r="D56" s="52">
        <f t="shared" si="0"/>
        <v>0.53409090909090906</v>
      </c>
      <c r="E56" s="35">
        <v>86</v>
      </c>
      <c r="F56" s="52">
        <f t="shared" si="1"/>
        <v>1.0930232558139534</v>
      </c>
    </row>
    <row r="57" spans="1:6" ht="26.25" customHeight="1">
      <c r="A57" s="39" t="s">
        <v>113</v>
      </c>
      <c r="B57" s="35">
        <v>2</v>
      </c>
      <c r="C57" s="35">
        <v>0</v>
      </c>
      <c r="D57" s="52">
        <f t="shared" si="0"/>
        <v>0</v>
      </c>
      <c r="E57" s="35">
        <v>4</v>
      </c>
      <c r="F57" s="52">
        <f t="shared" si="1"/>
        <v>0</v>
      </c>
    </row>
    <row r="58" spans="1:6" ht="26.25" customHeight="1">
      <c r="A58" s="38" t="s">
        <v>114</v>
      </c>
      <c r="B58" s="35">
        <f>SUM(B59:B62)</f>
        <v>1215</v>
      </c>
      <c r="C58" s="35">
        <f>SUM(C59:C62)</f>
        <v>597</v>
      </c>
      <c r="D58" s="52">
        <f t="shared" si="0"/>
        <v>0.49135802469135803</v>
      </c>
      <c r="E58" s="35">
        <v>612</v>
      </c>
      <c r="F58" s="52">
        <f t="shared" si="1"/>
        <v>0.97549019607843135</v>
      </c>
    </row>
    <row r="59" spans="1:6" ht="26.25" customHeight="1">
      <c r="A59" s="39" t="s">
        <v>115</v>
      </c>
      <c r="B59" s="35">
        <v>802</v>
      </c>
      <c r="C59" s="35">
        <v>428</v>
      </c>
      <c r="D59" s="52">
        <f t="shared" si="0"/>
        <v>0.53366583541147128</v>
      </c>
      <c r="E59" s="35">
        <v>370</v>
      </c>
      <c r="F59" s="52">
        <f t="shared" si="1"/>
        <v>1.1567567567567567</v>
      </c>
    </row>
    <row r="60" spans="1:6" ht="26.25" customHeight="1">
      <c r="A60" s="39" t="s">
        <v>116</v>
      </c>
      <c r="B60" s="35">
        <v>73</v>
      </c>
      <c r="C60" s="35">
        <v>36</v>
      </c>
      <c r="D60" s="52">
        <f t="shared" si="0"/>
        <v>0.49315068493150682</v>
      </c>
      <c r="E60" s="35">
        <v>33</v>
      </c>
      <c r="F60" s="52">
        <f t="shared" si="1"/>
        <v>1.0909090909090908</v>
      </c>
    </row>
    <row r="61" spans="1:6" ht="26.25" customHeight="1">
      <c r="A61" s="39" t="s">
        <v>117</v>
      </c>
      <c r="B61" s="35">
        <v>263</v>
      </c>
      <c r="C61" s="35">
        <v>95</v>
      </c>
      <c r="D61" s="52">
        <f t="shared" si="0"/>
        <v>0.36121673003802279</v>
      </c>
      <c r="E61" s="35">
        <v>127</v>
      </c>
      <c r="F61" s="52">
        <f t="shared" si="1"/>
        <v>0.74803149606299213</v>
      </c>
    </row>
    <row r="62" spans="1:6" ht="26.25" customHeight="1">
      <c r="A62" s="39" t="s">
        <v>118</v>
      </c>
      <c r="B62" s="35">
        <v>77</v>
      </c>
      <c r="C62" s="35">
        <v>38</v>
      </c>
      <c r="D62" s="52">
        <f t="shared" si="0"/>
        <v>0.4935064935064935</v>
      </c>
      <c r="E62" s="35">
        <v>82</v>
      </c>
      <c r="F62" s="52">
        <f t="shared" si="1"/>
        <v>0.46341463414634149</v>
      </c>
    </row>
    <row r="63" spans="1:6" ht="26.25" customHeight="1">
      <c r="A63" s="38" t="s">
        <v>119</v>
      </c>
      <c r="B63" s="35">
        <f>SUM(B64:B66)</f>
        <v>6423</v>
      </c>
      <c r="C63" s="35">
        <f>SUM(C64:C66)</f>
        <v>3006</v>
      </c>
      <c r="D63" s="52">
        <f t="shared" si="0"/>
        <v>0.46800560485754322</v>
      </c>
      <c r="E63" s="35">
        <v>3521</v>
      </c>
      <c r="F63" s="52">
        <f t="shared" si="1"/>
        <v>0.85373473445044024</v>
      </c>
    </row>
    <row r="64" spans="1:6" ht="26.25" customHeight="1">
      <c r="A64" s="39" t="s">
        <v>120</v>
      </c>
      <c r="B64" s="35">
        <v>4263</v>
      </c>
      <c r="C64" s="35">
        <v>2323</v>
      </c>
      <c r="D64" s="52">
        <f t="shared" si="0"/>
        <v>0.54492141684259909</v>
      </c>
      <c r="E64" s="35">
        <v>1964</v>
      </c>
      <c r="F64" s="52">
        <f t="shared" si="1"/>
        <v>1.1827902240325865</v>
      </c>
    </row>
    <row r="65" spans="1:6" ht="26.25" customHeight="1">
      <c r="A65" s="39" t="s">
        <v>121</v>
      </c>
      <c r="B65" s="35">
        <v>1632</v>
      </c>
      <c r="C65" s="35">
        <v>401</v>
      </c>
      <c r="D65" s="52">
        <f t="shared" si="0"/>
        <v>0.24571078431372548</v>
      </c>
      <c r="E65" s="35">
        <v>1349</v>
      </c>
      <c r="F65" s="52">
        <f t="shared" si="1"/>
        <v>0.29725722757598222</v>
      </c>
    </row>
    <row r="66" spans="1:6" ht="26.25" customHeight="1">
      <c r="A66" s="39" t="s">
        <v>122</v>
      </c>
      <c r="B66" s="35">
        <v>528</v>
      </c>
      <c r="C66" s="35">
        <v>282</v>
      </c>
      <c r="D66" s="52">
        <f t="shared" si="0"/>
        <v>0.53409090909090906</v>
      </c>
      <c r="E66" s="35">
        <v>208</v>
      </c>
      <c r="F66" s="52">
        <f t="shared" si="1"/>
        <v>1.3557692307692308</v>
      </c>
    </row>
    <row r="67" spans="1:6" ht="26.25" customHeight="1">
      <c r="A67" s="38" t="s">
        <v>123</v>
      </c>
      <c r="B67" s="35">
        <f>SUM(B68:B69)</f>
        <v>5051</v>
      </c>
      <c r="C67" s="35">
        <f>SUM(C68:C69)</f>
        <v>1151</v>
      </c>
      <c r="D67" s="52">
        <f t="shared" si="0"/>
        <v>0.2278756681845179</v>
      </c>
      <c r="E67" s="35">
        <v>872</v>
      </c>
      <c r="F67" s="52">
        <f t="shared" si="1"/>
        <v>1.3199541284403671</v>
      </c>
    </row>
    <row r="68" spans="1:6" ht="26.25" customHeight="1">
      <c r="A68" s="39" t="s">
        <v>124</v>
      </c>
      <c r="B68" s="35">
        <v>4975</v>
      </c>
      <c r="C68" s="35">
        <v>1100</v>
      </c>
      <c r="D68" s="52">
        <f t="shared" si="0"/>
        <v>0.22110552763819097</v>
      </c>
      <c r="E68" s="35">
        <v>839</v>
      </c>
      <c r="F68" s="52">
        <f t="shared" si="1"/>
        <v>1.3110846245530394</v>
      </c>
    </row>
    <row r="69" spans="1:6" ht="26.25" customHeight="1">
      <c r="A69" s="39" t="s">
        <v>125</v>
      </c>
      <c r="B69" s="35">
        <v>76</v>
      </c>
      <c r="C69" s="35">
        <v>51</v>
      </c>
      <c r="D69" s="52">
        <f t="shared" si="0"/>
        <v>0.67105263157894735</v>
      </c>
      <c r="E69" s="35">
        <v>33</v>
      </c>
      <c r="F69" s="52">
        <f t="shared" si="1"/>
        <v>1.5454545454545454</v>
      </c>
    </row>
    <row r="70" spans="1:6" ht="26.25" customHeight="1">
      <c r="A70" s="38" t="s">
        <v>126</v>
      </c>
      <c r="B70" s="35">
        <f>SUM(B71:B72)</f>
        <v>2089</v>
      </c>
      <c r="C70" s="35">
        <f>SUM(C71:C72)</f>
        <v>134</v>
      </c>
      <c r="D70" s="52">
        <f t="shared" ref="D70:D133" si="2">C70/B70</f>
        <v>6.4145524174246057E-2</v>
      </c>
      <c r="E70" s="35">
        <v>358</v>
      </c>
      <c r="F70" s="52">
        <f t="shared" ref="F70:F133" si="3">C70/E70</f>
        <v>0.37430167597765363</v>
      </c>
    </row>
    <row r="71" spans="1:6" ht="26.25" customHeight="1">
      <c r="A71" s="39" t="s">
        <v>127</v>
      </c>
      <c r="B71" s="35">
        <v>2041</v>
      </c>
      <c r="C71" s="35">
        <v>86</v>
      </c>
      <c r="D71" s="52">
        <f t="shared" si="2"/>
        <v>4.2136207741303285E-2</v>
      </c>
      <c r="E71" s="35">
        <v>356</v>
      </c>
      <c r="F71" s="52">
        <f t="shared" si="3"/>
        <v>0.24157303370786518</v>
      </c>
    </row>
    <row r="72" spans="1:6" ht="26.25" customHeight="1">
      <c r="A72" s="39" t="s">
        <v>128</v>
      </c>
      <c r="B72" s="35">
        <v>48</v>
      </c>
      <c r="C72" s="35">
        <v>48</v>
      </c>
      <c r="D72" s="52">
        <f t="shared" si="2"/>
        <v>1</v>
      </c>
      <c r="E72" s="35">
        <v>2</v>
      </c>
      <c r="F72" s="52">
        <f t="shared" si="3"/>
        <v>24</v>
      </c>
    </row>
    <row r="73" spans="1:6" ht="26.25" customHeight="1">
      <c r="A73" s="38" t="s">
        <v>129</v>
      </c>
      <c r="B73" s="35">
        <f>B74</f>
        <v>208</v>
      </c>
      <c r="C73" s="35">
        <f>C74</f>
        <v>122</v>
      </c>
      <c r="D73" s="52">
        <f t="shared" si="2"/>
        <v>0.58653846153846156</v>
      </c>
      <c r="E73" s="35">
        <v>79</v>
      </c>
      <c r="F73" s="52">
        <f t="shared" si="3"/>
        <v>1.5443037974683544</v>
      </c>
    </row>
    <row r="74" spans="1:6" ht="26.25" customHeight="1">
      <c r="A74" s="39" t="s">
        <v>130</v>
      </c>
      <c r="B74" s="35">
        <v>208</v>
      </c>
      <c r="C74" s="35">
        <v>122</v>
      </c>
      <c r="D74" s="52">
        <f t="shared" si="2"/>
        <v>0.58653846153846156</v>
      </c>
      <c r="E74" s="35">
        <v>79</v>
      </c>
      <c r="F74" s="52">
        <f t="shared" si="3"/>
        <v>1.5443037974683544</v>
      </c>
    </row>
    <row r="75" spans="1:6" ht="26.25" customHeight="1">
      <c r="A75" s="38" t="s">
        <v>131</v>
      </c>
      <c r="B75" s="35">
        <f>SUM(B76:B78)</f>
        <v>491</v>
      </c>
      <c r="C75" s="35">
        <f>SUM(C76:C78)</f>
        <v>271</v>
      </c>
      <c r="D75" s="52">
        <f t="shared" si="2"/>
        <v>0.55193482688391038</v>
      </c>
      <c r="E75" s="35">
        <v>177</v>
      </c>
      <c r="F75" s="52">
        <f t="shared" si="3"/>
        <v>1.5310734463276836</v>
      </c>
    </row>
    <row r="76" spans="1:6" ht="26.25" customHeight="1">
      <c r="A76" s="39" t="s">
        <v>132</v>
      </c>
      <c r="B76" s="35">
        <v>178</v>
      </c>
      <c r="C76" s="35">
        <v>99</v>
      </c>
      <c r="D76" s="52">
        <f t="shared" si="2"/>
        <v>0.5561797752808989</v>
      </c>
      <c r="E76" s="35">
        <v>86</v>
      </c>
      <c r="F76" s="52">
        <f t="shared" si="3"/>
        <v>1.1511627906976745</v>
      </c>
    </row>
    <row r="77" spans="1:6" ht="26.25" customHeight="1">
      <c r="A77" s="39" t="s">
        <v>133</v>
      </c>
      <c r="B77" s="35">
        <v>24</v>
      </c>
      <c r="C77" s="35">
        <v>23</v>
      </c>
      <c r="D77" s="52">
        <f t="shared" si="2"/>
        <v>0.95833333333333337</v>
      </c>
      <c r="E77" s="35"/>
      <c r="F77" s="52"/>
    </row>
    <row r="78" spans="1:6" ht="26.25" customHeight="1">
      <c r="A78" s="39" t="s">
        <v>134</v>
      </c>
      <c r="B78" s="35">
        <v>289</v>
      </c>
      <c r="C78" s="35">
        <v>149</v>
      </c>
      <c r="D78" s="52">
        <f t="shared" si="2"/>
        <v>0.51557093425605538</v>
      </c>
      <c r="E78" s="35">
        <v>91</v>
      </c>
      <c r="F78" s="52">
        <f t="shared" si="3"/>
        <v>1.6373626373626373</v>
      </c>
    </row>
    <row r="79" spans="1:6" ht="26.25" customHeight="1">
      <c r="A79" s="38" t="s">
        <v>135</v>
      </c>
      <c r="B79" s="35">
        <f>SUM(B80:B83)</f>
        <v>7442</v>
      </c>
      <c r="C79" s="35">
        <f>SUM(C80:C83)</f>
        <v>3843</v>
      </c>
      <c r="D79" s="52">
        <f t="shared" si="2"/>
        <v>0.51639344262295084</v>
      </c>
      <c r="E79" s="35">
        <v>3566</v>
      </c>
      <c r="F79" s="52">
        <f t="shared" si="3"/>
        <v>1.0776780706674145</v>
      </c>
    </row>
    <row r="80" spans="1:6" ht="26.25" customHeight="1">
      <c r="A80" s="39" t="s">
        <v>136</v>
      </c>
      <c r="B80" s="35">
        <v>5937</v>
      </c>
      <c r="C80" s="35">
        <v>3144</v>
      </c>
      <c r="D80" s="52">
        <f t="shared" si="2"/>
        <v>0.52956038403233952</v>
      </c>
      <c r="E80" s="35">
        <v>2975</v>
      </c>
      <c r="F80" s="52">
        <f t="shared" si="3"/>
        <v>1.0568067226890756</v>
      </c>
    </row>
    <row r="81" spans="1:6" ht="26.25" customHeight="1">
      <c r="A81" s="39" t="s">
        <v>505</v>
      </c>
      <c r="B81" s="35">
        <v>72</v>
      </c>
      <c r="C81" s="35">
        <v>8</v>
      </c>
      <c r="D81" s="52">
        <f t="shared" si="2"/>
        <v>0.1111111111111111</v>
      </c>
      <c r="E81" s="35"/>
      <c r="F81" s="52"/>
    </row>
    <row r="82" spans="1:6" ht="26.25" customHeight="1">
      <c r="A82" s="39" t="s">
        <v>137</v>
      </c>
      <c r="B82" s="35">
        <v>1098</v>
      </c>
      <c r="C82" s="35">
        <v>552</v>
      </c>
      <c r="D82" s="52">
        <f t="shared" si="2"/>
        <v>0.50273224043715847</v>
      </c>
      <c r="E82" s="35">
        <v>477</v>
      </c>
      <c r="F82" s="52">
        <f t="shared" si="3"/>
        <v>1.1572327044025157</v>
      </c>
    </row>
    <row r="83" spans="1:6" ht="26.25" customHeight="1">
      <c r="A83" s="39" t="s">
        <v>138</v>
      </c>
      <c r="B83" s="35">
        <v>335</v>
      </c>
      <c r="C83" s="35">
        <v>139</v>
      </c>
      <c r="D83" s="52">
        <f t="shared" si="2"/>
        <v>0.41492537313432837</v>
      </c>
      <c r="E83" s="35">
        <v>114</v>
      </c>
      <c r="F83" s="52">
        <f t="shared" si="3"/>
        <v>1.2192982456140351</v>
      </c>
    </row>
    <row r="84" spans="1:6" ht="26.25" customHeight="1">
      <c r="A84" s="38" t="s">
        <v>139</v>
      </c>
      <c r="B84" s="35">
        <f>B85</f>
        <v>49</v>
      </c>
      <c r="C84" s="35">
        <f>C85</f>
        <v>0</v>
      </c>
      <c r="D84" s="52">
        <f t="shared" si="2"/>
        <v>0</v>
      </c>
      <c r="E84" s="35">
        <v>18</v>
      </c>
      <c r="F84" s="52">
        <f t="shared" si="3"/>
        <v>0</v>
      </c>
    </row>
    <row r="85" spans="1:6" ht="26.25" customHeight="1">
      <c r="A85" s="39" t="s">
        <v>140</v>
      </c>
      <c r="B85" s="35">
        <v>49</v>
      </c>
      <c r="C85" s="35"/>
      <c r="D85" s="52">
        <f t="shared" si="2"/>
        <v>0</v>
      </c>
      <c r="E85" s="35">
        <v>18</v>
      </c>
      <c r="F85" s="52">
        <f t="shared" si="3"/>
        <v>0</v>
      </c>
    </row>
    <row r="86" spans="1:6" ht="26.25" customHeight="1">
      <c r="A86" s="9" t="s">
        <v>141</v>
      </c>
      <c r="B86" s="35">
        <f>B87+B91+B93+B95+B104</f>
        <v>68201</v>
      </c>
      <c r="C86" s="35">
        <f>C87+C91+C93+C95+C104</f>
        <v>33102</v>
      </c>
      <c r="D86" s="52">
        <f t="shared" si="2"/>
        <v>0.48535945220744564</v>
      </c>
      <c r="E86" s="35">
        <v>28382</v>
      </c>
      <c r="F86" s="52">
        <f t="shared" si="3"/>
        <v>1.1663025861461489</v>
      </c>
    </row>
    <row r="87" spans="1:6" ht="26.25" customHeight="1">
      <c r="A87" s="38" t="s">
        <v>142</v>
      </c>
      <c r="B87" s="35">
        <f>SUM(B88:B90)</f>
        <v>65129</v>
      </c>
      <c r="C87" s="35">
        <f>SUM(C88:C90)</f>
        <v>31534</v>
      </c>
      <c r="D87" s="52">
        <f t="shared" si="2"/>
        <v>0.48417755531330131</v>
      </c>
      <c r="E87" s="35">
        <v>26907</v>
      </c>
      <c r="F87" s="52">
        <f t="shared" si="3"/>
        <v>1.1719626862898131</v>
      </c>
    </row>
    <row r="88" spans="1:6" ht="26.25" customHeight="1">
      <c r="A88" s="39" t="s">
        <v>143</v>
      </c>
      <c r="B88" s="35">
        <v>56750</v>
      </c>
      <c r="C88" s="35">
        <v>30512</v>
      </c>
      <c r="D88" s="52">
        <f t="shared" si="2"/>
        <v>0.53765638766519819</v>
      </c>
      <c r="E88" s="35">
        <v>26450</v>
      </c>
      <c r="F88" s="52">
        <f t="shared" si="3"/>
        <v>1.1535727788279773</v>
      </c>
    </row>
    <row r="89" spans="1:6" ht="26.25" customHeight="1">
      <c r="A89" s="39" t="s">
        <v>506</v>
      </c>
      <c r="B89" s="35">
        <v>775</v>
      </c>
      <c r="C89" s="35"/>
      <c r="D89" s="52">
        <f t="shared" si="2"/>
        <v>0</v>
      </c>
      <c r="E89" s="35"/>
      <c r="F89" s="52"/>
    </row>
    <row r="90" spans="1:6" ht="26.25" customHeight="1">
      <c r="A90" s="39" t="s">
        <v>144</v>
      </c>
      <c r="B90" s="35">
        <v>7604</v>
      </c>
      <c r="C90" s="35">
        <v>1022</v>
      </c>
      <c r="D90" s="52">
        <f t="shared" si="2"/>
        <v>0.13440294581799053</v>
      </c>
      <c r="E90" s="35">
        <v>457</v>
      </c>
      <c r="F90" s="52">
        <f t="shared" si="3"/>
        <v>2.2363238512035011</v>
      </c>
    </row>
    <row r="91" spans="1:6" ht="26.25" customHeight="1">
      <c r="A91" s="38" t="s">
        <v>145</v>
      </c>
      <c r="B91" s="35">
        <f>B92</f>
        <v>0</v>
      </c>
      <c r="C91" s="35">
        <f>C92</f>
        <v>0</v>
      </c>
      <c r="D91" s="52"/>
      <c r="E91" s="35">
        <v>34</v>
      </c>
      <c r="F91" s="52">
        <f t="shared" si="3"/>
        <v>0</v>
      </c>
    </row>
    <row r="92" spans="1:6" ht="26.25" customHeight="1">
      <c r="A92" s="39" t="s">
        <v>146</v>
      </c>
      <c r="B92" s="35">
        <v>0</v>
      </c>
      <c r="C92" s="35"/>
      <c r="D92" s="52"/>
      <c r="E92" s="35">
        <v>34</v>
      </c>
      <c r="F92" s="52">
        <f t="shared" si="3"/>
        <v>0</v>
      </c>
    </row>
    <row r="93" spans="1:6" ht="26.25" customHeight="1">
      <c r="A93" s="38" t="s">
        <v>147</v>
      </c>
      <c r="B93" s="35">
        <f>B94</f>
        <v>0</v>
      </c>
      <c r="C93" s="35">
        <f>C94</f>
        <v>0</v>
      </c>
      <c r="D93" s="52"/>
      <c r="E93" s="35">
        <v>173</v>
      </c>
      <c r="F93" s="52">
        <f t="shared" si="3"/>
        <v>0</v>
      </c>
    </row>
    <row r="94" spans="1:6" ht="26.25" customHeight="1">
      <c r="A94" s="39" t="s">
        <v>148</v>
      </c>
      <c r="B94" s="35">
        <v>0</v>
      </c>
      <c r="C94" s="35"/>
      <c r="D94" s="52"/>
      <c r="E94" s="35">
        <v>173</v>
      </c>
      <c r="F94" s="52">
        <f t="shared" si="3"/>
        <v>0</v>
      </c>
    </row>
    <row r="95" spans="1:6" ht="26.25" customHeight="1">
      <c r="A95" s="38" t="s">
        <v>149</v>
      </c>
      <c r="B95" s="35">
        <f>SUM(B96:B103)</f>
        <v>3052</v>
      </c>
      <c r="C95" s="35">
        <f>SUM(C96:C103)</f>
        <v>1550</v>
      </c>
      <c r="D95" s="52">
        <f t="shared" si="2"/>
        <v>0.50786369593709046</v>
      </c>
      <c r="E95" s="35">
        <v>1268</v>
      </c>
      <c r="F95" s="52">
        <f t="shared" si="3"/>
        <v>1.222397476340694</v>
      </c>
    </row>
    <row r="96" spans="1:6" ht="26.25" customHeight="1">
      <c r="A96" s="39" t="s">
        <v>150</v>
      </c>
      <c r="B96" s="35">
        <v>2263</v>
      </c>
      <c r="C96" s="35">
        <v>1251</v>
      </c>
      <c r="D96" s="52">
        <f t="shared" si="2"/>
        <v>0.55280600972160854</v>
      </c>
      <c r="E96" s="35">
        <v>1006</v>
      </c>
      <c r="F96" s="52">
        <f t="shared" si="3"/>
        <v>1.2435387673956262</v>
      </c>
    </row>
    <row r="97" spans="1:6" ht="26.25" customHeight="1">
      <c r="A97" s="39" t="s">
        <v>151</v>
      </c>
      <c r="B97" s="35">
        <v>302</v>
      </c>
      <c r="C97" s="35">
        <v>139</v>
      </c>
      <c r="D97" s="52">
        <f t="shared" si="2"/>
        <v>0.46026490066225167</v>
      </c>
      <c r="E97" s="35">
        <v>108</v>
      </c>
      <c r="F97" s="52">
        <f t="shared" si="3"/>
        <v>1.287037037037037</v>
      </c>
    </row>
    <row r="98" spans="1:6" ht="26.25" customHeight="1">
      <c r="A98" s="39" t="s">
        <v>152</v>
      </c>
      <c r="B98" s="35">
        <v>20</v>
      </c>
      <c r="C98" s="35">
        <v>5</v>
      </c>
      <c r="D98" s="52">
        <f t="shared" si="2"/>
        <v>0.25</v>
      </c>
      <c r="E98" s="35"/>
      <c r="F98" s="52"/>
    </row>
    <row r="99" spans="1:6" ht="26.25" customHeight="1">
      <c r="A99" s="39" t="s">
        <v>153</v>
      </c>
      <c r="B99" s="35">
        <v>180</v>
      </c>
      <c r="C99" s="35">
        <v>60</v>
      </c>
      <c r="D99" s="52">
        <f t="shared" si="2"/>
        <v>0.33333333333333331</v>
      </c>
      <c r="E99" s="35">
        <v>40</v>
      </c>
      <c r="F99" s="52">
        <f t="shared" si="3"/>
        <v>1.5</v>
      </c>
    </row>
    <row r="100" spans="1:6" ht="26.25" customHeight="1">
      <c r="A100" s="39" t="s">
        <v>154</v>
      </c>
      <c r="B100" s="35">
        <v>97</v>
      </c>
      <c r="C100" s="35">
        <v>9</v>
      </c>
      <c r="D100" s="52">
        <f t="shared" si="2"/>
        <v>9.2783505154639179E-2</v>
      </c>
      <c r="E100" s="35">
        <v>17</v>
      </c>
      <c r="F100" s="52">
        <f t="shared" si="3"/>
        <v>0.52941176470588236</v>
      </c>
    </row>
    <row r="101" spans="1:6" ht="26.25" customHeight="1">
      <c r="A101" s="39" t="s">
        <v>507</v>
      </c>
      <c r="B101" s="35">
        <v>23</v>
      </c>
      <c r="C101" s="35"/>
      <c r="D101" s="52">
        <f t="shared" si="2"/>
        <v>0</v>
      </c>
      <c r="E101" s="35"/>
      <c r="F101" s="52"/>
    </row>
    <row r="102" spans="1:6" ht="26.25" customHeight="1">
      <c r="A102" s="39" t="s">
        <v>155</v>
      </c>
      <c r="B102" s="35">
        <v>167</v>
      </c>
      <c r="C102" s="35">
        <v>86</v>
      </c>
      <c r="D102" s="52">
        <f t="shared" si="2"/>
        <v>0.51497005988023947</v>
      </c>
      <c r="E102" s="35">
        <v>88</v>
      </c>
      <c r="F102" s="52">
        <f t="shared" si="3"/>
        <v>0.97727272727272729</v>
      </c>
    </row>
    <row r="103" spans="1:6" ht="26.25" customHeight="1">
      <c r="A103" s="39" t="s">
        <v>156</v>
      </c>
      <c r="B103" s="35"/>
      <c r="C103" s="35"/>
      <c r="D103" s="52"/>
      <c r="E103" s="35">
        <v>9</v>
      </c>
      <c r="F103" s="52">
        <f t="shared" si="3"/>
        <v>0</v>
      </c>
    </row>
    <row r="104" spans="1:6" ht="26.25" customHeight="1">
      <c r="A104" s="38" t="s">
        <v>509</v>
      </c>
      <c r="B104" s="35">
        <f>B105</f>
        <v>20</v>
      </c>
      <c r="C104" s="35">
        <f>C105</f>
        <v>18</v>
      </c>
      <c r="D104" s="52">
        <f t="shared" si="2"/>
        <v>0.9</v>
      </c>
      <c r="E104" s="35"/>
      <c r="F104" s="52"/>
    </row>
    <row r="105" spans="1:6" ht="26.25" customHeight="1">
      <c r="A105" s="39" t="s">
        <v>508</v>
      </c>
      <c r="B105" s="35">
        <v>20</v>
      </c>
      <c r="C105" s="35">
        <v>18</v>
      </c>
      <c r="D105" s="52">
        <f t="shared" si="2"/>
        <v>0.9</v>
      </c>
      <c r="E105" s="35"/>
      <c r="F105" s="52"/>
    </row>
    <row r="106" spans="1:6" ht="26.25" customHeight="1">
      <c r="A106" s="9" t="s">
        <v>157</v>
      </c>
      <c r="B106" s="35">
        <f>B107+B110+B117+B119+B122+B124+B127</f>
        <v>169790</v>
      </c>
      <c r="C106" s="35">
        <f>C107+C110+C117+C119+C122+C124+C127</f>
        <v>76162</v>
      </c>
      <c r="D106" s="52">
        <f t="shared" si="2"/>
        <v>0.44856587549325638</v>
      </c>
      <c r="E106" s="35">
        <v>62639</v>
      </c>
      <c r="F106" s="52">
        <f t="shared" si="3"/>
        <v>1.2158878653873784</v>
      </c>
    </row>
    <row r="107" spans="1:6" ht="26.25" customHeight="1">
      <c r="A107" s="38" t="s">
        <v>158</v>
      </c>
      <c r="B107" s="35">
        <f>SUM(B108:B109)</f>
        <v>880</v>
      </c>
      <c r="C107" s="35">
        <f>SUM(C108:C109)</f>
        <v>510</v>
      </c>
      <c r="D107" s="52">
        <f t="shared" si="2"/>
        <v>0.57954545454545459</v>
      </c>
      <c r="E107" s="35">
        <v>402</v>
      </c>
      <c r="F107" s="52">
        <f t="shared" si="3"/>
        <v>1.2686567164179106</v>
      </c>
    </row>
    <row r="108" spans="1:6" ht="26.25" customHeight="1">
      <c r="A108" s="39" t="s">
        <v>159</v>
      </c>
      <c r="B108" s="35">
        <v>880</v>
      </c>
      <c r="C108" s="35">
        <v>506</v>
      </c>
      <c r="D108" s="52">
        <f t="shared" si="2"/>
        <v>0.57499999999999996</v>
      </c>
      <c r="E108" s="35">
        <v>400</v>
      </c>
      <c r="F108" s="52">
        <f t="shared" si="3"/>
        <v>1.2649999999999999</v>
      </c>
    </row>
    <row r="109" spans="1:6" ht="26.25" customHeight="1">
      <c r="A109" s="39" t="s">
        <v>160</v>
      </c>
      <c r="B109" s="35">
        <v>0</v>
      </c>
      <c r="C109" s="35">
        <v>4</v>
      </c>
      <c r="D109" s="52"/>
      <c r="E109" s="35">
        <v>2</v>
      </c>
      <c r="F109" s="52">
        <f t="shared" si="3"/>
        <v>2</v>
      </c>
    </row>
    <row r="110" spans="1:6" ht="26.25" customHeight="1">
      <c r="A110" s="38" t="s">
        <v>161</v>
      </c>
      <c r="B110" s="35">
        <f>SUM(B111:B116)</f>
        <v>128748</v>
      </c>
      <c r="C110" s="35">
        <f>SUM(C111:C116)</f>
        <v>69373</v>
      </c>
      <c r="D110" s="52">
        <f t="shared" si="2"/>
        <v>0.53882778761611827</v>
      </c>
      <c r="E110" s="35">
        <v>55109</v>
      </c>
      <c r="F110" s="52">
        <f t="shared" si="3"/>
        <v>1.2588324955996297</v>
      </c>
    </row>
    <row r="111" spans="1:6" ht="26.25" customHeight="1">
      <c r="A111" s="39" t="s">
        <v>162</v>
      </c>
      <c r="B111" s="35">
        <v>14278</v>
      </c>
      <c r="C111" s="35">
        <v>9987</v>
      </c>
      <c r="D111" s="52">
        <f t="shared" si="2"/>
        <v>0.69946771256478502</v>
      </c>
      <c r="E111" s="35">
        <v>5785</v>
      </c>
      <c r="F111" s="52">
        <f t="shared" si="3"/>
        <v>1.7263612791702678</v>
      </c>
    </row>
    <row r="112" spans="1:6" ht="26.25" customHeight="1">
      <c r="A112" s="39" t="s">
        <v>163</v>
      </c>
      <c r="B112" s="35">
        <v>60005</v>
      </c>
      <c r="C112" s="35">
        <v>32162</v>
      </c>
      <c r="D112" s="52">
        <f t="shared" si="2"/>
        <v>0.53598866761103237</v>
      </c>
      <c r="E112" s="35">
        <v>25521</v>
      </c>
      <c r="F112" s="52">
        <f t="shared" si="3"/>
        <v>1.2602170761333804</v>
      </c>
    </row>
    <row r="113" spans="1:6" ht="26.25" customHeight="1">
      <c r="A113" s="39" t="s">
        <v>164</v>
      </c>
      <c r="B113" s="35">
        <v>31891</v>
      </c>
      <c r="C113" s="35">
        <v>16705</v>
      </c>
      <c r="D113" s="52">
        <f t="shared" si="2"/>
        <v>0.52381549653507264</v>
      </c>
      <c r="E113" s="35">
        <v>14516</v>
      </c>
      <c r="F113" s="52">
        <f t="shared" si="3"/>
        <v>1.1507991182143842</v>
      </c>
    </row>
    <row r="114" spans="1:6" ht="26.25" customHeight="1">
      <c r="A114" s="39" t="s">
        <v>165</v>
      </c>
      <c r="B114" s="35">
        <v>15722</v>
      </c>
      <c r="C114" s="35">
        <v>7914</v>
      </c>
      <c r="D114" s="52">
        <f t="shared" si="2"/>
        <v>0.50337107238264855</v>
      </c>
      <c r="E114" s="35">
        <v>6718</v>
      </c>
      <c r="F114" s="52">
        <f t="shared" si="3"/>
        <v>1.1780291753498064</v>
      </c>
    </row>
    <row r="115" spans="1:6" ht="26.25" customHeight="1">
      <c r="A115" s="39" t="s">
        <v>510</v>
      </c>
      <c r="B115" s="35">
        <v>13</v>
      </c>
      <c r="C115" s="35"/>
      <c r="D115" s="52">
        <f t="shared" si="2"/>
        <v>0</v>
      </c>
      <c r="E115" s="35"/>
      <c r="F115" s="52"/>
    </row>
    <row r="116" spans="1:6" ht="26.25" customHeight="1">
      <c r="A116" s="39" t="s">
        <v>166</v>
      </c>
      <c r="B116" s="35">
        <v>6839</v>
      </c>
      <c r="C116" s="35">
        <v>2605</v>
      </c>
      <c r="D116" s="52">
        <f t="shared" si="2"/>
        <v>0.38090364088317008</v>
      </c>
      <c r="E116" s="35">
        <v>2569</v>
      </c>
      <c r="F116" s="52">
        <f t="shared" si="3"/>
        <v>1.0140132347216815</v>
      </c>
    </row>
    <row r="117" spans="1:6" ht="26.25" customHeight="1">
      <c r="A117" s="38" t="s">
        <v>167</v>
      </c>
      <c r="B117" s="35">
        <f>B118</f>
        <v>7278</v>
      </c>
      <c r="C117" s="35">
        <f>C118</f>
        <v>3211</v>
      </c>
      <c r="D117" s="52">
        <f t="shared" si="2"/>
        <v>0.44119263533937897</v>
      </c>
      <c r="E117" s="35">
        <v>2497</v>
      </c>
      <c r="F117" s="52">
        <f t="shared" si="3"/>
        <v>1.2859431317581098</v>
      </c>
    </row>
    <row r="118" spans="1:6" ht="26.25" customHeight="1">
      <c r="A118" s="39" t="s">
        <v>168</v>
      </c>
      <c r="B118" s="35">
        <v>7278</v>
      </c>
      <c r="C118" s="35">
        <v>3211</v>
      </c>
      <c r="D118" s="52">
        <f t="shared" si="2"/>
        <v>0.44119263533937897</v>
      </c>
      <c r="E118" s="35">
        <v>2497</v>
      </c>
      <c r="F118" s="52">
        <f t="shared" si="3"/>
        <v>1.2859431317581098</v>
      </c>
    </row>
    <row r="119" spans="1:6" ht="26.25" customHeight="1">
      <c r="A119" s="38" t="s">
        <v>169</v>
      </c>
      <c r="B119" s="35">
        <f>SUM(B120:B121)</f>
        <v>2552</v>
      </c>
      <c r="C119" s="35">
        <f>SUM(C120:C121)</f>
        <v>1384</v>
      </c>
      <c r="D119" s="52">
        <f t="shared" si="2"/>
        <v>0.54231974921630099</v>
      </c>
      <c r="E119" s="35">
        <v>1149</v>
      </c>
      <c r="F119" s="52">
        <f t="shared" si="3"/>
        <v>1.2045256744995649</v>
      </c>
    </row>
    <row r="120" spans="1:6" ht="26.25" customHeight="1">
      <c r="A120" s="39" t="s">
        <v>170</v>
      </c>
      <c r="B120" s="35">
        <v>800</v>
      </c>
      <c r="C120" s="35">
        <v>380</v>
      </c>
      <c r="D120" s="52">
        <f t="shared" si="2"/>
        <v>0.47499999999999998</v>
      </c>
      <c r="E120" s="35">
        <v>333</v>
      </c>
      <c r="F120" s="52">
        <f t="shared" si="3"/>
        <v>1.1411411411411412</v>
      </c>
    </row>
    <row r="121" spans="1:6" ht="26.25" customHeight="1">
      <c r="A121" s="39" t="s">
        <v>171</v>
      </c>
      <c r="B121" s="35">
        <v>1752</v>
      </c>
      <c r="C121" s="35">
        <v>1004</v>
      </c>
      <c r="D121" s="52">
        <f t="shared" si="2"/>
        <v>0.5730593607305936</v>
      </c>
      <c r="E121" s="35">
        <v>816</v>
      </c>
      <c r="F121" s="52">
        <f t="shared" si="3"/>
        <v>1.2303921568627452</v>
      </c>
    </row>
    <row r="122" spans="1:6" ht="26.25" customHeight="1">
      <c r="A122" s="38" t="s">
        <v>172</v>
      </c>
      <c r="B122" s="35">
        <f>B123</f>
        <v>1313</v>
      </c>
      <c r="C122" s="35">
        <f>C123</f>
        <v>744</v>
      </c>
      <c r="D122" s="52">
        <f t="shared" si="2"/>
        <v>0.5666412795125666</v>
      </c>
      <c r="E122" s="35">
        <v>528</v>
      </c>
      <c r="F122" s="52">
        <f t="shared" si="3"/>
        <v>1.4090909090909092</v>
      </c>
    </row>
    <row r="123" spans="1:6" ht="26.25" customHeight="1">
      <c r="A123" s="39" t="s">
        <v>173</v>
      </c>
      <c r="B123" s="35">
        <v>1313</v>
      </c>
      <c r="C123" s="35">
        <v>744</v>
      </c>
      <c r="D123" s="52">
        <f t="shared" si="2"/>
        <v>0.5666412795125666</v>
      </c>
      <c r="E123" s="35">
        <v>528</v>
      </c>
      <c r="F123" s="52">
        <f t="shared" si="3"/>
        <v>1.4090909090909092</v>
      </c>
    </row>
    <row r="124" spans="1:6" ht="26.25" customHeight="1">
      <c r="A124" s="38" t="s">
        <v>174</v>
      </c>
      <c r="B124" s="35">
        <f>SUM(B125:B126)</f>
        <v>743</v>
      </c>
      <c r="C124" s="35">
        <f>SUM(C125:C126)</f>
        <v>353</v>
      </c>
      <c r="D124" s="52">
        <f t="shared" si="2"/>
        <v>0.47510094212651416</v>
      </c>
      <c r="E124" s="35">
        <v>381</v>
      </c>
      <c r="F124" s="52">
        <f t="shared" si="3"/>
        <v>0.92650918635170598</v>
      </c>
    </row>
    <row r="125" spans="1:6" ht="26.25" customHeight="1">
      <c r="A125" s="39" t="s">
        <v>175</v>
      </c>
      <c r="B125" s="35">
        <v>400</v>
      </c>
      <c r="C125" s="35">
        <v>176</v>
      </c>
      <c r="D125" s="52">
        <f t="shared" si="2"/>
        <v>0.44</v>
      </c>
      <c r="E125" s="35">
        <v>184</v>
      </c>
      <c r="F125" s="52">
        <f t="shared" si="3"/>
        <v>0.95652173913043481</v>
      </c>
    </row>
    <row r="126" spans="1:6" ht="26.25" customHeight="1">
      <c r="A126" s="39" t="s">
        <v>176</v>
      </c>
      <c r="B126" s="35">
        <v>343</v>
      </c>
      <c r="C126" s="35">
        <v>177</v>
      </c>
      <c r="D126" s="52">
        <f t="shared" si="2"/>
        <v>0.51603498542274051</v>
      </c>
      <c r="E126" s="35">
        <v>197</v>
      </c>
      <c r="F126" s="52">
        <f t="shared" si="3"/>
        <v>0.89847715736040612</v>
      </c>
    </row>
    <row r="127" spans="1:6" ht="26.25" customHeight="1">
      <c r="A127" s="38" t="s">
        <v>177</v>
      </c>
      <c r="B127" s="35">
        <f>SUM(B128:B130)</f>
        <v>28276</v>
      </c>
      <c r="C127" s="35">
        <f>SUM(C128:C130)</f>
        <v>587</v>
      </c>
      <c r="D127" s="52">
        <f t="shared" si="2"/>
        <v>2.0759654830952046E-2</v>
      </c>
      <c r="E127" s="35">
        <v>2573</v>
      </c>
      <c r="F127" s="52">
        <f t="shared" si="3"/>
        <v>0.22813835989117762</v>
      </c>
    </row>
    <row r="128" spans="1:6" ht="26.25" customHeight="1">
      <c r="A128" s="39" t="s">
        <v>178</v>
      </c>
      <c r="B128" s="35"/>
      <c r="C128" s="35"/>
      <c r="D128" s="52"/>
      <c r="E128" s="35">
        <v>1567</v>
      </c>
      <c r="F128" s="52">
        <f t="shared" si="3"/>
        <v>0</v>
      </c>
    </row>
    <row r="129" spans="1:6" ht="26.25" customHeight="1">
      <c r="A129" s="39" t="s">
        <v>179</v>
      </c>
      <c r="B129" s="35"/>
      <c r="C129" s="35"/>
      <c r="D129" s="52"/>
      <c r="E129" s="35">
        <v>27</v>
      </c>
      <c r="F129" s="52">
        <f t="shared" si="3"/>
        <v>0</v>
      </c>
    </row>
    <row r="130" spans="1:6" ht="26.25" customHeight="1">
      <c r="A130" s="39" t="s">
        <v>180</v>
      </c>
      <c r="B130" s="35">
        <v>28276</v>
      </c>
      <c r="C130" s="35">
        <v>587</v>
      </c>
      <c r="D130" s="52">
        <f t="shared" si="2"/>
        <v>2.0759654830952046E-2</v>
      </c>
      <c r="E130" s="35">
        <v>979</v>
      </c>
      <c r="F130" s="52">
        <f t="shared" si="3"/>
        <v>0.59959141981613895</v>
      </c>
    </row>
    <row r="131" spans="1:6" ht="26.25" customHeight="1">
      <c r="A131" s="9" t="s">
        <v>181</v>
      </c>
      <c r="B131" s="35">
        <f>B132+B135+B137+B140</f>
        <v>12463</v>
      </c>
      <c r="C131" s="35">
        <f>C132+C135+C137+C140</f>
        <v>1283</v>
      </c>
      <c r="D131" s="52">
        <f t="shared" si="2"/>
        <v>0.10294471636042686</v>
      </c>
      <c r="E131" s="35">
        <v>3970</v>
      </c>
      <c r="F131" s="52">
        <f t="shared" si="3"/>
        <v>0.32317380352644837</v>
      </c>
    </row>
    <row r="132" spans="1:6" ht="26.25" customHeight="1">
      <c r="A132" s="38" t="s">
        <v>182</v>
      </c>
      <c r="B132" s="35">
        <f>SUM(B133:B134)</f>
        <v>290</v>
      </c>
      <c r="C132" s="35">
        <f>SUM(C133:C134)</f>
        <v>157</v>
      </c>
      <c r="D132" s="52">
        <f t="shared" si="2"/>
        <v>0.54137931034482756</v>
      </c>
      <c r="E132" s="35">
        <v>140</v>
      </c>
      <c r="F132" s="52">
        <f t="shared" si="3"/>
        <v>1.1214285714285714</v>
      </c>
    </row>
    <row r="133" spans="1:6" ht="26.25" customHeight="1">
      <c r="A133" s="39" t="s">
        <v>183</v>
      </c>
      <c r="B133" s="35">
        <v>290</v>
      </c>
      <c r="C133" s="35">
        <v>154</v>
      </c>
      <c r="D133" s="52">
        <f t="shared" si="2"/>
        <v>0.53103448275862064</v>
      </c>
      <c r="E133" s="35">
        <v>140</v>
      </c>
      <c r="F133" s="52">
        <f t="shared" si="3"/>
        <v>1.1000000000000001</v>
      </c>
    </row>
    <row r="134" spans="1:6" ht="26.25" customHeight="1">
      <c r="A134" s="39" t="s">
        <v>184</v>
      </c>
      <c r="B134" s="35"/>
      <c r="C134" s="35">
        <v>3</v>
      </c>
      <c r="D134" s="52"/>
      <c r="E134" s="35"/>
      <c r="F134" s="52"/>
    </row>
    <row r="135" spans="1:6" ht="26.25" customHeight="1">
      <c r="A135" s="38" t="s">
        <v>512</v>
      </c>
      <c r="B135" s="35">
        <f>B136</f>
        <v>154</v>
      </c>
      <c r="C135" s="35">
        <f>C136</f>
        <v>154</v>
      </c>
      <c r="D135" s="52">
        <f t="shared" ref="D135:D197" si="4">C135/B135</f>
        <v>1</v>
      </c>
      <c r="E135" s="35"/>
      <c r="F135" s="52"/>
    </row>
    <row r="136" spans="1:6" ht="26.25" customHeight="1">
      <c r="A136" s="39" t="s">
        <v>511</v>
      </c>
      <c r="B136" s="35">
        <v>154</v>
      </c>
      <c r="C136" s="35">
        <v>154</v>
      </c>
      <c r="D136" s="52">
        <f t="shared" si="4"/>
        <v>1</v>
      </c>
      <c r="E136" s="35"/>
      <c r="F136" s="52"/>
    </row>
    <row r="137" spans="1:6" ht="26.25" customHeight="1">
      <c r="A137" s="38" t="s">
        <v>185</v>
      </c>
      <c r="B137" s="35">
        <f>SUM(B138:B139)</f>
        <v>11440</v>
      </c>
      <c r="C137" s="35">
        <f>SUM(C138:C139)</f>
        <v>732</v>
      </c>
      <c r="D137" s="52">
        <f t="shared" si="4"/>
        <v>6.3986013986013987E-2</v>
      </c>
      <c r="E137" s="35">
        <v>3585</v>
      </c>
      <c r="F137" s="52">
        <f t="shared" ref="F137:F197" si="5">C137/E137</f>
        <v>0.20418410041841004</v>
      </c>
    </row>
    <row r="138" spans="1:6" ht="26.25" customHeight="1">
      <c r="A138" s="39" t="s">
        <v>186</v>
      </c>
      <c r="B138" s="35">
        <v>1392</v>
      </c>
      <c r="C138" s="35"/>
      <c r="D138" s="52">
        <f t="shared" si="4"/>
        <v>0</v>
      </c>
      <c r="E138" s="35">
        <v>200</v>
      </c>
      <c r="F138" s="52">
        <f t="shared" si="5"/>
        <v>0</v>
      </c>
    </row>
    <row r="139" spans="1:6" ht="26.25" customHeight="1">
      <c r="A139" s="39" t="s">
        <v>187</v>
      </c>
      <c r="B139" s="35">
        <v>10048</v>
      </c>
      <c r="C139" s="35">
        <v>732</v>
      </c>
      <c r="D139" s="52">
        <f t="shared" si="4"/>
        <v>7.2850318471337577E-2</v>
      </c>
      <c r="E139" s="35">
        <v>3385</v>
      </c>
      <c r="F139" s="52">
        <f t="shared" si="5"/>
        <v>0.21624815361890695</v>
      </c>
    </row>
    <row r="140" spans="1:6" ht="26.25" customHeight="1">
      <c r="A140" s="38" t="s">
        <v>188</v>
      </c>
      <c r="B140" s="35">
        <f>SUM(B141:B143)</f>
        <v>579</v>
      </c>
      <c r="C140" s="35">
        <f>SUM(C141:C143)</f>
        <v>240</v>
      </c>
      <c r="D140" s="52">
        <f t="shared" si="4"/>
        <v>0.41450777202072536</v>
      </c>
      <c r="E140" s="35">
        <v>245</v>
      </c>
      <c r="F140" s="52">
        <f t="shared" si="5"/>
        <v>0.97959183673469385</v>
      </c>
    </row>
    <row r="141" spans="1:6" ht="26.25" customHeight="1">
      <c r="A141" s="39" t="s">
        <v>189</v>
      </c>
      <c r="B141" s="35">
        <v>237</v>
      </c>
      <c r="C141" s="35">
        <v>136</v>
      </c>
      <c r="D141" s="52">
        <f t="shared" si="4"/>
        <v>0.57383966244725737</v>
      </c>
      <c r="E141" s="35">
        <v>121</v>
      </c>
      <c r="F141" s="52">
        <f t="shared" si="5"/>
        <v>1.1239669421487604</v>
      </c>
    </row>
    <row r="142" spans="1:6" ht="26.25" customHeight="1">
      <c r="A142" s="39" t="s">
        <v>190</v>
      </c>
      <c r="B142" s="35">
        <v>150</v>
      </c>
      <c r="C142" s="35">
        <v>2</v>
      </c>
      <c r="D142" s="52">
        <f t="shared" si="4"/>
        <v>1.3333333333333334E-2</v>
      </c>
      <c r="E142" s="35">
        <v>20</v>
      </c>
      <c r="F142" s="52">
        <f t="shared" si="5"/>
        <v>0.1</v>
      </c>
    </row>
    <row r="143" spans="1:6" ht="26.25" customHeight="1">
      <c r="A143" s="39" t="s">
        <v>191</v>
      </c>
      <c r="B143" s="35">
        <v>192</v>
      </c>
      <c r="C143" s="35">
        <v>102</v>
      </c>
      <c r="D143" s="52">
        <f t="shared" si="4"/>
        <v>0.53125</v>
      </c>
      <c r="E143" s="35">
        <v>104</v>
      </c>
      <c r="F143" s="52">
        <f t="shared" si="5"/>
        <v>0.98076923076923073</v>
      </c>
    </row>
    <row r="144" spans="1:6" ht="26.25" customHeight="1">
      <c r="A144" s="9" t="s">
        <v>192</v>
      </c>
      <c r="B144" s="35">
        <f>B145+B150+B152+B154</f>
        <v>4909</v>
      </c>
      <c r="C144" s="35">
        <f>C145+C150+C152+C154</f>
        <v>4102</v>
      </c>
      <c r="D144" s="52">
        <f t="shared" si="4"/>
        <v>0.83560806681605215</v>
      </c>
      <c r="E144" s="35">
        <v>1925</v>
      </c>
      <c r="F144" s="52">
        <f t="shared" si="5"/>
        <v>2.1309090909090909</v>
      </c>
    </row>
    <row r="145" spans="1:6" ht="26.25" customHeight="1">
      <c r="A145" s="38" t="s">
        <v>193</v>
      </c>
      <c r="B145" s="35">
        <f>SUM(B146:B149)</f>
        <v>3107</v>
      </c>
      <c r="C145" s="35">
        <f>SUM(C146:C149)</f>
        <v>3237</v>
      </c>
      <c r="D145" s="52">
        <f t="shared" si="4"/>
        <v>1.0418410041841004</v>
      </c>
      <c r="E145" s="35">
        <v>1170</v>
      </c>
      <c r="F145" s="52">
        <f t="shared" si="5"/>
        <v>2.7666666666666666</v>
      </c>
    </row>
    <row r="146" spans="1:6" ht="26.25" customHeight="1">
      <c r="A146" s="39" t="s">
        <v>194</v>
      </c>
      <c r="B146" s="35">
        <v>738</v>
      </c>
      <c r="C146" s="35">
        <v>371</v>
      </c>
      <c r="D146" s="52">
        <f t="shared" si="4"/>
        <v>0.50271002710027102</v>
      </c>
      <c r="E146" s="35">
        <v>344</v>
      </c>
      <c r="F146" s="52">
        <f t="shared" si="5"/>
        <v>1.0784883720930232</v>
      </c>
    </row>
    <row r="147" spans="1:6" ht="26.25" customHeight="1">
      <c r="A147" s="39" t="s">
        <v>195</v>
      </c>
      <c r="B147" s="35">
        <v>750</v>
      </c>
      <c r="C147" s="35">
        <v>346</v>
      </c>
      <c r="D147" s="52">
        <f t="shared" si="4"/>
        <v>0.46133333333333332</v>
      </c>
      <c r="E147" s="35">
        <v>322</v>
      </c>
      <c r="F147" s="52">
        <f t="shared" si="5"/>
        <v>1.0745341614906831</v>
      </c>
    </row>
    <row r="148" spans="1:6" ht="26.25" customHeight="1">
      <c r="A148" s="39" t="s">
        <v>196</v>
      </c>
      <c r="B148" s="35">
        <v>783</v>
      </c>
      <c r="C148" s="35">
        <v>312</v>
      </c>
      <c r="D148" s="52">
        <f t="shared" si="4"/>
        <v>0.39846743295019155</v>
      </c>
      <c r="E148" s="35">
        <v>430</v>
      </c>
      <c r="F148" s="52">
        <f t="shared" si="5"/>
        <v>0.72558139534883725</v>
      </c>
    </row>
    <row r="149" spans="1:6" ht="26.25" customHeight="1">
      <c r="A149" s="39" t="s">
        <v>197</v>
      </c>
      <c r="B149" s="35">
        <v>836</v>
      </c>
      <c r="C149" s="35">
        <v>2208</v>
      </c>
      <c r="D149" s="52">
        <f t="shared" si="4"/>
        <v>2.6411483253588517</v>
      </c>
      <c r="E149" s="35">
        <v>74</v>
      </c>
      <c r="F149" s="52">
        <f t="shared" si="5"/>
        <v>29.837837837837839</v>
      </c>
    </row>
    <row r="150" spans="1:6" ht="26.25" customHeight="1">
      <c r="A150" s="38" t="s">
        <v>198</v>
      </c>
      <c r="B150" s="35">
        <f>B151</f>
        <v>110</v>
      </c>
      <c r="C150" s="35">
        <f>C151</f>
        <v>58</v>
      </c>
      <c r="D150" s="52">
        <f t="shared" si="4"/>
        <v>0.52727272727272723</v>
      </c>
      <c r="E150" s="35">
        <v>27</v>
      </c>
      <c r="F150" s="52">
        <f t="shared" si="5"/>
        <v>2.1481481481481484</v>
      </c>
    </row>
    <row r="151" spans="1:6" ht="26.25" customHeight="1">
      <c r="A151" s="39" t="s">
        <v>199</v>
      </c>
      <c r="B151" s="35">
        <v>110</v>
      </c>
      <c r="C151" s="35">
        <v>58</v>
      </c>
      <c r="D151" s="52">
        <f t="shared" si="4"/>
        <v>0.52727272727272723</v>
      </c>
      <c r="E151" s="35">
        <v>27</v>
      </c>
      <c r="F151" s="52">
        <f t="shared" si="5"/>
        <v>2.1481481481481484</v>
      </c>
    </row>
    <row r="152" spans="1:6" ht="26.25" customHeight="1">
      <c r="A152" s="38" t="s">
        <v>200</v>
      </c>
      <c r="B152" s="35">
        <f>B153</f>
        <v>594</v>
      </c>
      <c r="C152" s="35">
        <f>C153</f>
        <v>283</v>
      </c>
      <c r="D152" s="52">
        <f t="shared" si="4"/>
        <v>0.47643097643097643</v>
      </c>
      <c r="E152" s="35">
        <v>270</v>
      </c>
      <c r="F152" s="52">
        <f t="shared" si="5"/>
        <v>1.0481481481481481</v>
      </c>
    </row>
    <row r="153" spans="1:6" ht="26.25" customHeight="1">
      <c r="A153" s="39" t="s">
        <v>201</v>
      </c>
      <c r="B153" s="35">
        <v>594</v>
      </c>
      <c r="C153" s="35">
        <v>283</v>
      </c>
      <c r="D153" s="52">
        <f t="shared" si="4"/>
        <v>0.47643097643097643</v>
      </c>
      <c r="E153" s="35">
        <v>270</v>
      </c>
      <c r="F153" s="52">
        <f t="shared" si="5"/>
        <v>1.0481481481481481</v>
      </c>
    </row>
    <row r="154" spans="1:6" ht="26.25" customHeight="1">
      <c r="A154" s="38" t="s">
        <v>202</v>
      </c>
      <c r="B154" s="35">
        <f>SUM(B155:B156)</f>
        <v>1098</v>
      </c>
      <c r="C154" s="35">
        <f>SUM(C155:C156)</f>
        <v>524</v>
      </c>
      <c r="D154" s="52">
        <f t="shared" si="4"/>
        <v>0.4772313296903461</v>
      </c>
      <c r="E154" s="35">
        <v>458</v>
      </c>
      <c r="F154" s="52">
        <f t="shared" si="5"/>
        <v>1.1441048034934498</v>
      </c>
    </row>
    <row r="155" spans="1:6" ht="26.25" customHeight="1">
      <c r="A155" s="39" t="s">
        <v>203</v>
      </c>
      <c r="B155" s="35">
        <v>1003</v>
      </c>
      <c r="C155" s="35">
        <v>470</v>
      </c>
      <c r="D155" s="52">
        <f t="shared" si="4"/>
        <v>0.46859421734795614</v>
      </c>
      <c r="E155" s="35">
        <v>424</v>
      </c>
      <c r="F155" s="52">
        <f t="shared" si="5"/>
        <v>1.1084905660377358</v>
      </c>
    </row>
    <row r="156" spans="1:6" ht="26.25" customHeight="1">
      <c r="A156" s="39" t="s">
        <v>204</v>
      </c>
      <c r="B156" s="35">
        <v>95</v>
      </c>
      <c r="C156" s="35">
        <v>54</v>
      </c>
      <c r="D156" s="52">
        <f t="shared" si="4"/>
        <v>0.56842105263157894</v>
      </c>
      <c r="E156" s="35">
        <v>34</v>
      </c>
      <c r="F156" s="52">
        <f t="shared" si="5"/>
        <v>1.588235294117647</v>
      </c>
    </row>
    <row r="157" spans="1:6" ht="26.25" customHeight="1">
      <c r="A157" s="9" t="s">
        <v>205</v>
      </c>
      <c r="B157" s="35">
        <f>B158+B165+B170+B173+B180+B189+B196+B200+B207+B210+B213+B216+B219+B222+B225</f>
        <v>80535</v>
      </c>
      <c r="C157" s="35">
        <f>C158+C165+C170+C173+C180+C189+C196+C200+C207+C210+C213+C216+C219+C222+C225</f>
        <v>26190</v>
      </c>
      <c r="D157" s="52">
        <f t="shared" si="4"/>
        <v>0.32520022350530825</v>
      </c>
      <c r="E157" s="35">
        <v>24099</v>
      </c>
      <c r="F157" s="52">
        <f t="shared" si="5"/>
        <v>1.0867670857711937</v>
      </c>
    </row>
    <row r="158" spans="1:6" ht="26.25" customHeight="1">
      <c r="A158" s="38" t="s">
        <v>206</v>
      </c>
      <c r="B158" s="35">
        <f>SUM(B159:B164)</f>
        <v>4457</v>
      </c>
      <c r="C158" s="35">
        <f>SUM(C159:C164)</f>
        <v>1109</v>
      </c>
      <c r="D158" s="52">
        <f t="shared" si="4"/>
        <v>0.24882207763069328</v>
      </c>
      <c r="E158" s="35">
        <v>980</v>
      </c>
      <c r="F158" s="52">
        <f t="shared" si="5"/>
        <v>1.1316326530612244</v>
      </c>
    </row>
    <row r="159" spans="1:6" ht="26.25" customHeight="1">
      <c r="A159" s="39" t="s">
        <v>207</v>
      </c>
      <c r="B159" s="35">
        <v>791</v>
      </c>
      <c r="C159" s="35">
        <v>433</v>
      </c>
      <c r="D159" s="52">
        <f t="shared" si="4"/>
        <v>0.54740834386852089</v>
      </c>
      <c r="E159" s="35">
        <v>359</v>
      </c>
      <c r="F159" s="52">
        <f t="shared" si="5"/>
        <v>1.2061281337047354</v>
      </c>
    </row>
    <row r="160" spans="1:6" ht="26.25" customHeight="1">
      <c r="A160" s="39" t="s">
        <v>208</v>
      </c>
      <c r="B160" s="35">
        <v>319</v>
      </c>
      <c r="C160" s="35">
        <v>134</v>
      </c>
      <c r="D160" s="52">
        <f t="shared" si="4"/>
        <v>0.42006269592476492</v>
      </c>
      <c r="E160" s="35">
        <v>79</v>
      </c>
      <c r="F160" s="52">
        <f t="shared" si="5"/>
        <v>1.6962025316455696</v>
      </c>
    </row>
    <row r="161" spans="1:6" ht="26.25" customHeight="1">
      <c r="A161" s="39" t="s">
        <v>209</v>
      </c>
      <c r="B161" s="35">
        <v>110</v>
      </c>
      <c r="C161" s="35">
        <v>51</v>
      </c>
      <c r="D161" s="52">
        <f t="shared" si="4"/>
        <v>0.46363636363636362</v>
      </c>
      <c r="E161" s="35">
        <v>48</v>
      </c>
      <c r="F161" s="52">
        <f t="shared" si="5"/>
        <v>1.0625</v>
      </c>
    </row>
    <row r="162" spans="1:6" ht="26.25" customHeight="1">
      <c r="A162" s="39" t="s">
        <v>210</v>
      </c>
      <c r="B162" s="35">
        <v>333</v>
      </c>
      <c r="C162" s="35">
        <v>105</v>
      </c>
      <c r="D162" s="52">
        <f t="shared" si="4"/>
        <v>0.31531531531531531</v>
      </c>
      <c r="E162" s="35">
        <v>138</v>
      </c>
      <c r="F162" s="52">
        <f t="shared" si="5"/>
        <v>0.76086956521739135</v>
      </c>
    </row>
    <row r="163" spans="1:6" ht="26.25" customHeight="1">
      <c r="A163" s="39" t="s">
        <v>211</v>
      </c>
      <c r="B163" s="35">
        <v>825</v>
      </c>
      <c r="C163" s="35">
        <v>377</v>
      </c>
      <c r="D163" s="52">
        <f t="shared" si="4"/>
        <v>0.45696969696969697</v>
      </c>
      <c r="E163" s="35">
        <v>356</v>
      </c>
      <c r="F163" s="52">
        <f t="shared" si="5"/>
        <v>1.0589887640449438</v>
      </c>
    </row>
    <row r="164" spans="1:6" ht="26.25" customHeight="1">
      <c r="A164" s="39" t="s">
        <v>212</v>
      </c>
      <c r="B164" s="35">
        <v>2079</v>
      </c>
      <c r="C164" s="35">
        <v>9</v>
      </c>
      <c r="D164" s="52">
        <f t="shared" si="4"/>
        <v>4.329004329004329E-3</v>
      </c>
      <c r="E164" s="35"/>
      <c r="F164" s="52"/>
    </row>
    <row r="165" spans="1:6" ht="26.25" customHeight="1">
      <c r="A165" s="38" t="s">
        <v>213</v>
      </c>
      <c r="B165" s="35">
        <f>SUM(B166:B169)</f>
        <v>18317</v>
      </c>
      <c r="C165" s="35">
        <f>SUM(C166:C169)</f>
        <v>4862</v>
      </c>
      <c r="D165" s="52">
        <f t="shared" si="4"/>
        <v>0.26543647977288859</v>
      </c>
      <c r="E165" s="35">
        <v>4590</v>
      </c>
      <c r="F165" s="52">
        <f t="shared" si="5"/>
        <v>1.0592592592592593</v>
      </c>
    </row>
    <row r="166" spans="1:6" ht="26.25" customHeight="1">
      <c r="A166" s="39" t="s">
        <v>214</v>
      </c>
      <c r="B166" s="35">
        <v>591</v>
      </c>
      <c r="C166" s="35">
        <v>302</v>
      </c>
      <c r="D166" s="52">
        <f t="shared" si="4"/>
        <v>0.51099830795262269</v>
      </c>
      <c r="E166" s="35">
        <v>295</v>
      </c>
      <c r="F166" s="52">
        <f t="shared" si="5"/>
        <v>1.0237288135593221</v>
      </c>
    </row>
    <row r="167" spans="1:6" ht="26.25" customHeight="1">
      <c r="A167" s="39" t="s">
        <v>215</v>
      </c>
      <c r="B167" s="35">
        <v>381</v>
      </c>
      <c r="C167" s="35">
        <v>28</v>
      </c>
      <c r="D167" s="52">
        <f t="shared" si="4"/>
        <v>7.3490813648293962E-2</v>
      </c>
      <c r="E167" s="35">
        <v>16</v>
      </c>
      <c r="F167" s="52">
        <f t="shared" si="5"/>
        <v>1.75</v>
      </c>
    </row>
    <row r="168" spans="1:6" ht="26.25" customHeight="1">
      <c r="A168" s="39" t="s">
        <v>216</v>
      </c>
      <c r="B168" s="35">
        <v>15131</v>
      </c>
      <c r="C168" s="35">
        <v>4009</v>
      </c>
      <c r="D168" s="52">
        <f t="shared" si="4"/>
        <v>0.26495274601810853</v>
      </c>
      <c r="E168" s="35">
        <v>3738</v>
      </c>
      <c r="F168" s="52">
        <f t="shared" si="5"/>
        <v>1.0724986623863029</v>
      </c>
    </row>
    <row r="169" spans="1:6" ht="26.25" customHeight="1">
      <c r="A169" s="39" t="s">
        <v>217</v>
      </c>
      <c r="B169" s="35">
        <v>2214</v>
      </c>
      <c r="C169" s="35">
        <v>523</v>
      </c>
      <c r="D169" s="52">
        <f t="shared" si="4"/>
        <v>0.23622402890695574</v>
      </c>
      <c r="E169" s="35">
        <v>541</v>
      </c>
      <c r="F169" s="52">
        <f t="shared" si="5"/>
        <v>0.96672828096118302</v>
      </c>
    </row>
    <row r="170" spans="1:6" ht="26.25" customHeight="1">
      <c r="A170" s="38" t="s">
        <v>218</v>
      </c>
      <c r="B170" s="35">
        <f>SUM(B171:B172)</f>
        <v>18534</v>
      </c>
      <c r="C170" s="35">
        <f>SUM(C171:C172)</f>
        <v>4</v>
      </c>
      <c r="D170" s="52">
        <f t="shared" si="4"/>
        <v>2.1581957483543757E-4</v>
      </c>
      <c r="E170" s="35"/>
      <c r="F170" s="52"/>
    </row>
    <row r="171" spans="1:6" ht="26.25" customHeight="1">
      <c r="A171" s="39" t="s">
        <v>219</v>
      </c>
      <c r="B171" s="35">
        <v>16</v>
      </c>
      <c r="C171" s="35">
        <v>4</v>
      </c>
      <c r="D171" s="52">
        <f t="shared" si="4"/>
        <v>0.25</v>
      </c>
      <c r="E171" s="35"/>
      <c r="F171" s="52"/>
    </row>
    <row r="172" spans="1:6" ht="26.25" customHeight="1">
      <c r="A172" s="39" t="s">
        <v>220</v>
      </c>
      <c r="B172" s="35">
        <v>18518</v>
      </c>
      <c r="C172" s="35"/>
      <c r="D172" s="52">
        <f t="shared" si="4"/>
        <v>0</v>
      </c>
      <c r="E172" s="35"/>
      <c r="F172" s="52"/>
    </row>
    <row r="173" spans="1:6" ht="26.25" customHeight="1">
      <c r="A173" s="38" t="s">
        <v>221</v>
      </c>
      <c r="B173" s="35">
        <f>SUM(B174:B179)</f>
        <v>40</v>
      </c>
      <c r="C173" s="35">
        <f>SUM(C174:C179)</f>
        <v>2519</v>
      </c>
      <c r="D173" s="52">
        <f t="shared" si="4"/>
        <v>62.975000000000001</v>
      </c>
      <c r="E173" s="35">
        <v>741</v>
      </c>
      <c r="F173" s="52">
        <f t="shared" si="5"/>
        <v>3.3994601889338734</v>
      </c>
    </row>
    <row r="174" spans="1:6" ht="26.25" customHeight="1">
      <c r="A174" s="39" t="s">
        <v>222</v>
      </c>
      <c r="B174" s="35"/>
      <c r="C174" s="35">
        <v>346</v>
      </c>
      <c r="D174" s="52"/>
      <c r="E174" s="35">
        <v>632</v>
      </c>
      <c r="F174" s="52">
        <f t="shared" si="5"/>
        <v>0.54746835443037978</v>
      </c>
    </row>
    <row r="175" spans="1:6" ht="26.25" customHeight="1">
      <c r="A175" s="39" t="s">
        <v>223</v>
      </c>
      <c r="B175" s="35"/>
      <c r="C175" s="35">
        <v>980</v>
      </c>
      <c r="D175" s="52"/>
      <c r="E175" s="35">
        <v>11</v>
      </c>
      <c r="F175" s="52">
        <f t="shared" si="5"/>
        <v>89.090909090909093</v>
      </c>
    </row>
    <row r="176" spans="1:6" ht="26.25" customHeight="1">
      <c r="A176" s="39" t="s">
        <v>224</v>
      </c>
      <c r="B176" s="35">
        <v>40</v>
      </c>
      <c r="C176" s="35">
        <v>102</v>
      </c>
      <c r="D176" s="52">
        <f t="shared" si="4"/>
        <v>2.5499999999999998</v>
      </c>
      <c r="E176" s="35">
        <v>62</v>
      </c>
      <c r="F176" s="52">
        <f t="shared" si="5"/>
        <v>1.6451612903225807</v>
      </c>
    </row>
    <row r="177" spans="1:6" ht="26.25" customHeight="1">
      <c r="A177" s="39" t="s">
        <v>225</v>
      </c>
      <c r="B177" s="35"/>
      <c r="C177" s="35">
        <v>381</v>
      </c>
      <c r="D177" s="52"/>
      <c r="E177" s="35">
        <v>36</v>
      </c>
      <c r="F177" s="52">
        <f t="shared" si="5"/>
        <v>10.583333333333334</v>
      </c>
    </row>
    <row r="178" spans="1:6" ht="26.25" customHeight="1">
      <c r="A178" s="39" t="s">
        <v>226</v>
      </c>
      <c r="B178" s="35"/>
      <c r="C178" s="35"/>
      <c r="D178" s="52"/>
      <c r="E178" s="35"/>
      <c r="F178" s="52"/>
    </row>
    <row r="179" spans="1:6" ht="26.25" customHeight="1">
      <c r="A179" s="39" t="s">
        <v>227</v>
      </c>
      <c r="B179" s="35"/>
      <c r="C179" s="35">
        <v>710</v>
      </c>
      <c r="D179" s="52"/>
      <c r="E179" s="35"/>
      <c r="F179" s="52"/>
    </row>
    <row r="180" spans="1:6" ht="26.25" customHeight="1">
      <c r="A180" s="38" t="s">
        <v>228</v>
      </c>
      <c r="B180" s="35">
        <f>SUM(B181:B188)</f>
        <v>2791</v>
      </c>
      <c r="C180" s="35">
        <f>SUM(C181:C188)</f>
        <v>2759</v>
      </c>
      <c r="D180" s="52">
        <f t="shared" si="4"/>
        <v>0.9885345754209961</v>
      </c>
      <c r="E180" s="35">
        <v>1895</v>
      </c>
      <c r="F180" s="52">
        <f t="shared" si="5"/>
        <v>1.4559366754617413</v>
      </c>
    </row>
    <row r="181" spans="1:6" ht="26.25" customHeight="1">
      <c r="A181" s="39" t="s">
        <v>229</v>
      </c>
      <c r="B181" s="35">
        <v>135</v>
      </c>
      <c r="C181" s="35">
        <v>44</v>
      </c>
      <c r="D181" s="52">
        <f t="shared" si="4"/>
        <v>0.32592592592592595</v>
      </c>
      <c r="E181" s="35">
        <v>44</v>
      </c>
      <c r="F181" s="52">
        <f t="shared" si="5"/>
        <v>1</v>
      </c>
    </row>
    <row r="182" spans="1:6" ht="26.25" customHeight="1">
      <c r="A182" s="39" t="s">
        <v>230</v>
      </c>
      <c r="B182" s="35">
        <v>225</v>
      </c>
      <c r="C182" s="35">
        <v>270</v>
      </c>
      <c r="D182" s="52">
        <f t="shared" si="4"/>
        <v>1.2</v>
      </c>
      <c r="E182" s="35">
        <v>283</v>
      </c>
      <c r="F182" s="52">
        <f t="shared" si="5"/>
        <v>0.95406360424028269</v>
      </c>
    </row>
    <row r="183" spans="1:6" ht="26.25" customHeight="1">
      <c r="A183" s="39" t="s">
        <v>231</v>
      </c>
      <c r="B183" s="35">
        <v>650</v>
      </c>
      <c r="C183" s="35">
        <v>738</v>
      </c>
      <c r="D183" s="52">
        <f t="shared" si="4"/>
        <v>1.1353846153846154</v>
      </c>
      <c r="E183" s="35">
        <v>829</v>
      </c>
      <c r="F183" s="52">
        <f t="shared" si="5"/>
        <v>0.89022919179734616</v>
      </c>
    </row>
    <row r="184" spans="1:6" ht="26.25" customHeight="1">
      <c r="A184" s="39" t="s">
        <v>232</v>
      </c>
      <c r="B184" s="35"/>
      <c r="C184" s="35"/>
      <c r="D184" s="52"/>
      <c r="E184" s="35">
        <v>46</v>
      </c>
      <c r="F184" s="52">
        <f t="shared" si="5"/>
        <v>0</v>
      </c>
    </row>
    <row r="185" spans="1:6" ht="26.25" customHeight="1">
      <c r="A185" s="39" t="s">
        <v>233</v>
      </c>
      <c r="B185" s="35">
        <v>860</v>
      </c>
      <c r="C185" s="35">
        <v>946</v>
      </c>
      <c r="D185" s="52">
        <f t="shared" si="4"/>
        <v>1.1000000000000001</v>
      </c>
      <c r="E185" s="35">
        <v>42</v>
      </c>
      <c r="F185" s="52">
        <f t="shared" si="5"/>
        <v>22.523809523809526</v>
      </c>
    </row>
    <row r="186" spans="1:6" ht="26.25" customHeight="1">
      <c r="A186" s="39" t="s">
        <v>234</v>
      </c>
      <c r="B186" s="35">
        <v>60</v>
      </c>
      <c r="C186" s="35">
        <v>89</v>
      </c>
      <c r="D186" s="52">
        <f t="shared" si="4"/>
        <v>1.4833333333333334</v>
      </c>
      <c r="E186" s="35">
        <v>81</v>
      </c>
      <c r="F186" s="52">
        <f t="shared" si="5"/>
        <v>1.0987654320987654</v>
      </c>
    </row>
    <row r="187" spans="1:6" ht="26.25" customHeight="1">
      <c r="A187" s="39" t="s">
        <v>514</v>
      </c>
      <c r="B187" s="35">
        <v>121</v>
      </c>
      <c r="C187" s="35">
        <v>68</v>
      </c>
      <c r="D187" s="52">
        <f t="shared" si="4"/>
        <v>0.56198347107438018</v>
      </c>
      <c r="E187" s="35"/>
      <c r="F187" s="52"/>
    </row>
    <row r="188" spans="1:6" ht="26.25" customHeight="1">
      <c r="A188" s="39" t="s">
        <v>235</v>
      </c>
      <c r="B188" s="35">
        <v>740</v>
      </c>
      <c r="C188" s="35">
        <v>604</v>
      </c>
      <c r="D188" s="52">
        <f t="shared" si="4"/>
        <v>0.81621621621621621</v>
      </c>
      <c r="E188" s="35">
        <v>570</v>
      </c>
      <c r="F188" s="52">
        <f t="shared" si="5"/>
        <v>1.0596491228070175</v>
      </c>
    </row>
    <row r="189" spans="1:6" ht="26.25" customHeight="1">
      <c r="A189" s="38" t="s">
        <v>236</v>
      </c>
      <c r="B189" s="35">
        <f>SUM(B190:B195)</f>
        <v>11057</v>
      </c>
      <c r="C189" s="35">
        <f>SUM(C190:C195)</f>
        <v>5135</v>
      </c>
      <c r="D189" s="52">
        <f t="shared" si="4"/>
        <v>0.46441168490548973</v>
      </c>
      <c r="E189" s="35">
        <v>5802</v>
      </c>
      <c r="F189" s="52">
        <f t="shared" si="5"/>
        <v>0.88503964150293002</v>
      </c>
    </row>
    <row r="190" spans="1:6" ht="26.25" customHeight="1">
      <c r="A190" s="39" t="s">
        <v>237</v>
      </c>
      <c r="B190" s="35">
        <v>1379</v>
      </c>
      <c r="C190" s="35">
        <v>44</v>
      </c>
      <c r="D190" s="52">
        <f t="shared" si="4"/>
        <v>3.1907179115300943E-2</v>
      </c>
      <c r="E190" s="35">
        <v>610</v>
      </c>
      <c r="F190" s="52">
        <f t="shared" si="5"/>
        <v>7.2131147540983612E-2</v>
      </c>
    </row>
    <row r="191" spans="1:6" ht="26.25" customHeight="1">
      <c r="A191" s="39" t="s">
        <v>238</v>
      </c>
      <c r="B191" s="35">
        <v>130</v>
      </c>
      <c r="C191" s="35">
        <v>326</v>
      </c>
      <c r="D191" s="52">
        <f t="shared" si="4"/>
        <v>2.5076923076923077</v>
      </c>
      <c r="E191" s="35">
        <v>179</v>
      </c>
      <c r="F191" s="52">
        <f t="shared" si="5"/>
        <v>1.8212290502793296</v>
      </c>
    </row>
    <row r="192" spans="1:6" ht="26.25" customHeight="1">
      <c r="A192" s="39" t="s">
        <v>239</v>
      </c>
      <c r="B192" s="35">
        <v>66</v>
      </c>
      <c r="C192" s="35">
        <v>40</v>
      </c>
      <c r="D192" s="52">
        <f t="shared" si="4"/>
        <v>0.60606060606060608</v>
      </c>
      <c r="E192" s="35">
        <v>25</v>
      </c>
      <c r="F192" s="52">
        <f t="shared" si="5"/>
        <v>1.6</v>
      </c>
    </row>
    <row r="193" spans="1:6" ht="26.25" customHeight="1">
      <c r="A193" s="39" t="s">
        <v>240</v>
      </c>
      <c r="B193" s="35">
        <v>42</v>
      </c>
      <c r="C193" s="35"/>
      <c r="D193" s="52">
        <f t="shared" si="4"/>
        <v>0</v>
      </c>
      <c r="E193" s="35"/>
      <c r="F193" s="52"/>
    </row>
    <row r="194" spans="1:6" ht="26.25" customHeight="1">
      <c r="A194" s="39" t="s">
        <v>241</v>
      </c>
      <c r="B194" s="35">
        <v>156</v>
      </c>
      <c r="C194" s="35">
        <v>163</v>
      </c>
      <c r="D194" s="52">
        <f t="shared" si="4"/>
        <v>1.0448717948717949</v>
      </c>
      <c r="E194" s="35">
        <v>66</v>
      </c>
      <c r="F194" s="52">
        <f t="shared" si="5"/>
        <v>2.4696969696969697</v>
      </c>
    </row>
    <row r="195" spans="1:6" ht="26.25" customHeight="1">
      <c r="A195" s="39" t="s">
        <v>242</v>
      </c>
      <c r="B195" s="35">
        <v>9284</v>
      </c>
      <c r="C195" s="35">
        <v>4562</v>
      </c>
      <c r="D195" s="52">
        <f t="shared" si="4"/>
        <v>0.49138302455838001</v>
      </c>
      <c r="E195" s="35">
        <v>4922</v>
      </c>
      <c r="F195" s="52">
        <f t="shared" si="5"/>
        <v>0.92685900040633884</v>
      </c>
    </row>
    <row r="196" spans="1:6" ht="26.25" customHeight="1">
      <c r="A196" s="38" t="s">
        <v>243</v>
      </c>
      <c r="B196" s="35">
        <f>SUM(B197:B199)</f>
        <v>950</v>
      </c>
      <c r="C196" s="35">
        <f>SUM(C197:C199)</f>
        <v>435</v>
      </c>
      <c r="D196" s="52">
        <f t="shared" si="4"/>
        <v>0.45789473684210524</v>
      </c>
      <c r="E196" s="35">
        <v>172</v>
      </c>
      <c r="F196" s="52">
        <f t="shared" si="5"/>
        <v>2.5290697674418605</v>
      </c>
    </row>
    <row r="197" spans="1:6" ht="26.25" customHeight="1">
      <c r="A197" s="39" t="s">
        <v>244</v>
      </c>
      <c r="B197" s="35">
        <v>636</v>
      </c>
      <c r="C197" s="35">
        <v>295</v>
      </c>
      <c r="D197" s="52">
        <f t="shared" si="4"/>
        <v>0.46383647798742139</v>
      </c>
      <c r="E197" s="35">
        <v>95</v>
      </c>
      <c r="F197" s="52">
        <f t="shared" si="5"/>
        <v>3.1052631578947367</v>
      </c>
    </row>
    <row r="198" spans="1:6" ht="26.25" customHeight="1">
      <c r="A198" s="39" t="s">
        <v>245</v>
      </c>
      <c r="B198" s="35">
        <v>290</v>
      </c>
      <c r="C198" s="35">
        <v>128</v>
      </c>
      <c r="D198" s="52">
        <f t="shared" ref="D198:D261" si="6">C198/B198</f>
        <v>0.44137931034482758</v>
      </c>
      <c r="E198" s="35">
        <v>70</v>
      </c>
      <c r="F198" s="52">
        <f t="shared" ref="F198:F261" si="7">C198/E198</f>
        <v>1.8285714285714285</v>
      </c>
    </row>
    <row r="199" spans="1:6" ht="26.25" customHeight="1">
      <c r="A199" s="39" t="s">
        <v>246</v>
      </c>
      <c r="B199" s="35">
        <v>24</v>
      </c>
      <c r="C199" s="35">
        <v>12</v>
      </c>
      <c r="D199" s="52">
        <f t="shared" si="6"/>
        <v>0.5</v>
      </c>
      <c r="E199" s="35">
        <v>7</v>
      </c>
      <c r="F199" s="52">
        <f t="shared" si="7"/>
        <v>1.7142857142857142</v>
      </c>
    </row>
    <row r="200" spans="1:6" ht="26.25" customHeight="1">
      <c r="A200" s="38" t="s">
        <v>247</v>
      </c>
      <c r="B200" s="35">
        <f>SUM(B201:B206)</f>
        <v>5165</v>
      </c>
      <c r="C200" s="35">
        <f>SUM(C201:C206)</f>
        <v>2572</v>
      </c>
      <c r="D200" s="52">
        <f t="shared" si="6"/>
        <v>0.49796708615682478</v>
      </c>
      <c r="E200" s="35">
        <v>2022</v>
      </c>
      <c r="F200" s="52">
        <f t="shared" si="7"/>
        <v>1.272007912957468</v>
      </c>
    </row>
    <row r="201" spans="1:6" ht="26.25" customHeight="1">
      <c r="A201" s="39" t="s">
        <v>248</v>
      </c>
      <c r="B201" s="35">
        <v>214</v>
      </c>
      <c r="C201" s="35">
        <v>117</v>
      </c>
      <c r="D201" s="52">
        <f t="shared" si="6"/>
        <v>0.54672897196261683</v>
      </c>
      <c r="E201" s="35">
        <v>119</v>
      </c>
      <c r="F201" s="52">
        <f t="shared" si="7"/>
        <v>0.98319327731092432</v>
      </c>
    </row>
    <row r="202" spans="1:6" ht="26.25" customHeight="1">
      <c r="A202" s="39" t="s">
        <v>249</v>
      </c>
      <c r="B202" s="35">
        <v>429</v>
      </c>
      <c r="C202" s="35">
        <v>255</v>
      </c>
      <c r="D202" s="52">
        <f t="shared" si="6"/>
        <v>0.59440559440559437</v>
      </c>
      <c r="E202" s="35">
        <v>258</v>
      </c>
      <c r="F202" s="52">
        <f t="shared" si="7"/>
        <v>0.98837209302325579</v>
      </c>
    </row>
    <row r="203" spans="1:6" ht="26.25" customHeight="1">
      <c r="A203" s="39" t="s">
        <v>250</v>
      </c>
      <c r="B203" s="35">
        <v>1597</v>
      </c>
      <c r="C203" s="35">
        <v>607</v>
      </c>
      <c r="D203" s="52">
        <f t="shared" si="6"/>
        <v>0.38008766437069508</v>
      </c>
      <c r="E203" s="35">
        <v>602</v>
      </c>
      <c r="F203" s="52">
        <f t="shared" si="7"/>
        <v>1.0083056478405317</v>
      </c>
    </row>
    <row r="204" spans="1:6" ht="26.25" customHeight="1">
      <c r="A204" s="39" t="s">
        <v>251</v>
      </c>
      <c r="B204" s="35">
        <v>6</v>
      </c>
      <c r="C204" s="35"/>
      <c r="D204" s="52">
        <f t="shared" si="6"/>
        <v>0</v>
      </c>
      <c r="E204" s="35">
        <v>28</v>
      </c>
      <c r="F204" s="52">
        <f t="shared" si="7"/>
        <v>0</v>
      </c>
    </row>
    <row r="205" spans="1:6" ht="26.25" customHeight="1">
      <c r="A205" s="39" t="s">
        <v>252</v>
      </c>
      <c r="B205" s="35">
        <v>2300</v>
      </c>
      <c r="C205" s="35">
        <v>1210</v>
      </c>
      <c r="D205" s="52">
        <f t="shared" si="6"/>
        <v>0.52608695652173909</v>
      </c>
      <c r="E205" s="35">
        <v>610</v>
      </c>
      <c r="F205" s="52">
        <f t="shared" si="7"/>
        <v>1.9836065573770492</v>
      </c>
    </row>
    <row r="206" spans="1:6" ht="26.25" customHeight="1">
      <c r="A206" s="39" t="s">
        <v>253</v>
      </c>
      <c r="B206" s="35">
        <v>619</v>
      </c>
      <c r="C206" s="35">
        <v>383</v>
      </c>
      <c r="D206" s="52">
        <f t="shared" si="6"/>
        <v>0.61873990306946691</v>
      </c>
      <c r="E206" s="35">
        <v>405</v>
      </c>
      <c r="F206" s="52">
        <f t="shared" si="7"/>
        <v>0.94567901234567897</v>
      </c>
    </row>
    <row r="207" spans="1:6" ht="26.25" customHeight="1">
      <c r="A207" s="38" t="s">
        <v>254</v>
      </c>
      <c r="B207" s="35">
        <f>SUM(B208:B209)</f>
        <v>163</v>
      </c>
      <c r="C207" s="35">
        <f>SUM(C208:C209)</f>
        <v>94</v>
      </c>
      <c r="D207" s="52">
        <f t="shared" si="6"/>
        <v>0.57668711656441718</v>
      </c>
      <c r="E207" s="35">
        <v>69</v>
      </c>
      <c r="F207" s="52">
        <f t="shared" si="7"/>
        <v>1.3623188405797102</v>
      </c>
    </row>
    <row r="208" spans="1:6" ht="26.25" customHeight="1">
      <c r="A208" s="39" t="s">
        <v>255</v>
      </c>
      <c r="B208" s="35">
        <v>153</v>
      </c>
      <c r="C208" s="35">
        <v>88</v>
      </c>
      <c r="D208" s="52">
        <f t="shared" si="6"/>
        <v>0.57516339869281041</v>
      </c>
      <c r="E208" s="35">
        <v>63</v>
      </c>
      <c r="F208" s="52">
        <f t="shared" si="7"/>
        <v>1.3968253968253967</v>
      </c>
    </row>
    <row r="209" spans="1:6" ht="26.25" customHeight="1">
      <c r="A209" s="39" t="s">
        <v>256</v>
      </c>
      <c r="B209" s="35">
        <v>10</v>
      </c>
      <c r="C209" s="35">
        <v>6</v>
      </c>
      <c r="D209" s="52">
        <f t="shared" si="6"/>
        <v>0.6</v>
      </c>
      <c r="E209" s="35">
        <v>6</v>
      </c>
      <c r="F209" s="52">
        <f t="shared" si="7"/>
        <v>1</v>
      </c>
    </row>
    <row r="210" spans="1:6" ht="26.25" customHeight="1">
      <c r="A210" s="38" t="s">
        <v>257</v>
      </c>
      <c r="B210" s="35">
        <f>SUM(B211:B212)</f>
        <v>3080</v>
      </c>
      <c r="C210" s="35">
        <f>SUM(C211:C212)</f>
        <v>4143</v>
      </c>
      <c r="D210" s="52">
        <f t="shared" si="6"/>
        <v>1.3451298701298702</v>
      </c>
      <c r="E210" s="35">
        <v>3375</v>
      </c>
      <c r="F210" s="52">
        <f t="shared" si="7"/>
        <v>1.2275555555555555</v>
      </c>
    </row>
    <row r="211" spans="1:6" ht="26.25" customHeight="1">
      <c r="A211" s="39" t="s">
        <v>258</v>
      </c>
      <c r="B211" s="35">
        <v>1340</v>
      </c>
      <c r="C211" s="35">
        <v>1691</v>
      </c>
      <c r="D211" s="52">
        <f t="shared" si="6"/>
        <v>1.2619402985074626</v>
      </c>
      <c r="E211" s="35">
        <v>2745</v>
      </c>
      <c r="F211" s="52">
        <f t="shared" si="7"/>
        <v>0.61602914389799635</v>
      </c>
    </row>
    <row r="212" spans="1:6" ht="26.25" customHeight="1">
      <c r="A212" s="39" t="s">
        <v>259</v>
      </c>
      <c r="B212" s="35">
        <v>1740</v>
      </c>
      <c r="C212" s="35">
        <v>2452</v>
      </c>
      <c r="D212" s="52">
        <f t="shared" si="6"/>
        <v>1.4091954022988507</v>
      </c>
      <c r="E212" s="35">
        <v>630</v>
      </c>
      <c r="F212" s="52">
        <f t="shared" si="7"/>
        <v>3.892063492063492</v>
      </c>
    </row>
    <row r="213" spans="1:6" ht="26.25" customHeight="1">
      <c r="A213" s="38" t="s">
        <v>260</v>
      </c>
      <c r="B213" s="35">
        <f>SUM(B214:B215)</f>
        <v>280</v>
      </c>
      <c r="C213" s="35">
        <f>SUM(C214:C215)</f>
        <v>530</v>
      </c>
      <c r="D213" s="52">
        <f t="shared" si="6"/>
        <v>1.8928571428571428</v>
      </c>
      <c r="E213" s="35"/>
      <c r="F213" s="52"/>
    </row>
    <row r="214" spans="1:6" ht="26.25" customHeight="1">
      <c r="A214" s="39" t="s">
        <v>261</v>
      </c>
      <c r="B214" s="35">
        <v>260</v>
      </c>
      <c r="C214" s="35">
        <v>529</v>
      </c>
      <c r="D214" s="52">
        <f t="shared" si="6"/>
        <v>2.0346153846153845</v>
      </c>
      <c r="E214" s="35"/>
      <c r="F214" s="52"/>
    </row>
    <row r="215" spans="1:6" ht="26.25" customHeight="1">
      <c r="A215" s="39" t="s">
        <v>262</v>
      </c>
      <c r="B215" s="35">
        <v>20</v>
      </c>
      <c r="C215" s="35">
        <v>1</v>
      </c>
      <c r="D215" s="52">
        <f t="shared" si="6"/>
        <v>0.05</v>
      </c>
      <c r="E215" s="35"/>
      <c r="F215" s="52"/>
    </row>
    <row r="216" spans="1:6" ht="26.25" customHeight="1">
      <c r="A216" s="38" t="s">
        <v>263</v>
      </c>
      <c r="B216" s="35">
        <f>SUM(B217:B218)</f>
        <v>180</v>
      </c>
      <c r="C216" s="35">
        <f>SUM(C217:C218)</f>
        <v>236</v>
      </c>
      <c r="D216" s="52">
        <f t="shared" si="6"/>
        <v>1.3111111111111111</v>
      </c>
      <c r="E216" s="35">
        <v>74</v>
      </c>
      <c r="F216" s="52">
        <f t="shared" si="7"/>
        <v>3.189189189189189</v>
      </c>
    </row>
    <row r="217" spans="1:6" ht="26.25" customHeight="1">
      <c r="A217" s="39" t="s">
        <v>264</v>
      </c>
      <c r="B217" s="35">
        <v>84</v>
      </c>
      <c r="C217" s="35">
        <v>120</v>
      </c>
      <c r="D217" s="52">
        <f t="shared" si="6"/>
        <v>1.4285714285714286</v>
      </c>
      <c r="E217" s="35">
        <v>38</v>
      </c>
      <c r="F217" s="52">
        <f t="shared" si="7"/>
        <v>3.1578947368421053</v>
      </c>
    </row>
    <row r="218" spans="1:6" ht="26.25" customHeight="1">
      <c r="A218" s="39" t="s">
        <v>265</v>
      </c>
      <c r="B218" s="35">
        <v>96</v>
      </c>
      <c r="C218" s="35">
        <v>116</v>
      </c>
      <c r="D218" s="52">
        <f t="shared" si="6"/>
        <v>1.2083333333333333</v>
      </c>
      <c r="E218" s="35">
        <v>36</v>
      </c>
      <c r="F218" s="52">
        <f t="shared" si="7"/>
        <v>3.2222222222222223</v>
      </c>
    </row>
    <row r="219" spans="1:6" ht="26.25" customHeight="1">
      <c r="A219" s="38" t="s">
        <v>266</v>
      </c>
      <c r="B219" s="35">
        <f>SUM(B220:B221)</f>
        <v>1690</v>
      </c>
      <c r="C219" s="35">
        <f>SUM(C220:C221)</f>
        <v>1560</v>
      </c>
      <c r="D219" s="52">
        <f t="shared" si="6"/>
        <v>0.92307692307692313</v>
      </c>
      <c r="E219" s="35">
        <v>1842</v>
      </c>
      <c r="F219" s="52">
        <f t="shared" si="7"/>
        <v>0.84690553745928343</v>
      </c>
    </row>
    <row r="220" spans="1:6" ht="26.25" customHeight="1">
      <c r="A220" s="39" t="s">
        <v>267</v>
      </c>
      <c r="B220" s="35">
        <v>8</v>
      </c>
      <c r="C220" s="35"/>
      <c r="D220" s="52">
        <f t="shared" si="6"/>
        <v>0</v>
      </c>
      <c r="E220" s="35"/>
      <c r="F220" s="52"/>
    </row>
    <row r="221" spans="1:6" ht="26.25" customHeight="1">
      <c r="A221" s="39" t="s">
        <v>268</v>
      </c>
      <c r="B221" s="35">
        <v>1682</v>
      </c>
      <c r="C221" s="35">
        <v>1560</v>
      </c>
      <c r="D221" s="52">
        <f t="shared" si="6"/>
        <v>0.92746730083234241</v>
      </c>
      <c r="E221" s="35">
        <v>1842</v>
      </c>
      <c r="F221" s="52">
        <f t="shared" si="7"/>
        <v>0.84690553745928343</v>
      </c>
    </row>
    <row r="222" spans="1:6" ht="26.25" customHeight="1">
      <c r="A222" s="38" t="s">
        <v>269</v>
      </c>
      <c r="B222" s="35">
        <f>SUM(B223:B224)</f>
        <v>13420</v>
      </c>
      <c r="C222" s="35">
        <f>SUM(C223:C224)</f>
        <v>0</v>
      </c>
      <c r="D222" s="52">
        <f t="shared" si="6"/>
        <v>0</v>
      </c>
      <c r="E222" s="35">
        <v>2246</v>
      </c>
      <c r="F222" s="52">
        <f t="shared" si="7"/>
        <v>0</v>
      </c>
    </row>
    <row r="223" spans="1:6" ht="26.25" customHeight="1">
      <c r="A223" s="38" t="s">
        <v>515</v>
      </c>
      <c r="B223" s="35">
        <v>3000</v>
      </c>
      <c r="C223" s="35"/>
      <c r="D223" s="52">
        <f t="shared" si="6"/>
        <v>0</v>
      </c>
      <c r="E223" s="35"/>
      <c r="F223" s="52"/>
    </row>
    <row r="224" spans="1:6" ht="26.25" customHeight="1">
      <c r="A224" s="39" t="s">
        <v>270</v>
      </c>
      <c r="B224" s="35">
        <v>10420</v>
      </c>
      <c r="C224" s="35"/>
      <c r="D224" s="52">
        <f t="shared" si="6"/>
        <v>0</v>
      </c>
      <c r="E224" s="35">
        <v>2246</v>
      </c>
      <c r="F224" s="52">
        <f t="shared" si="7"/>
        <v>0</v>
      </c>
    </row>
    <row r="225" spans="1:6" ht="26.25" customHeight="1">
      <c r="A225" s="38" t="s">
        <v>271</v>
      </c>
      <c r="B225" s="35">
        <f>SUM(B226:B230)</f>
        <v>411</v>
      </c>
      <c r="C225" s="35">
        <f>SUM(C226:C230)</f>
        <v>232</v>
      </c>
      <c r="D225" s="52">
        <f t="shared" si="6"/>
        <v>0.56447688564476883</v>
      </c>
      <c r="E225" s="35">
        <v>291</v>
      </c>
      <c r="F225" s="52">
        <f t="shared" si="7"/>
        <v>0.79725085910652926</v>
      </c>
    </row>
    <row r="226" spans="1:6" ht="26.25" customHeight="1">
      <c r="A226" s="39" t="s">
        <v>272</v>
      </c>
      <c r="B226" s="35">
        <v>260</v>
      </c>
      <c r="C226" s="35">
        <v>154</v>
      </c>
      <c r="D226" s="52">
        <f t="shared" si="6"/>
        <v>0.59230769230769231</v>
      </c>
      <c r="E226" s="35">
        <v>119</v>
      </c>
      <c r="F226" s="52">
        <f t="shared" si="7"/>
        <v>1.2941176470588236</v>
      </c>
    </row>
    <row r="227" spans="1:6" ht="26.25" customHeight="1">
      <c r="A227" s="39" t="s">
        <v>273</v>
      </c>
      <c r="B227" s="35">
        <v>0</v>
      </c>
      <c r="C227" s="35"/>
      <c r="D227" s="52"/>
      <c r="E227" s="35">
        <v>16</v>
      </c>
      <c r="F227" s="52">
        <f t="shared" si="7"/>
        <v>0</v>
      </c>
    </row>
    <row r="228" spans="1:6" ht="26.25" customHeight="1">
      <c r="A228" s="39" t="s">
        <v>274</v>
      </c>
      <c r="B228" s="35">
        <v>0</v>
      </c>
      <c r="C228" s="35"/>
      <c r="D228" s="52"/>
      <c r="E228" s="35">
        <v>70</v>
      </c>
      <c r="F228" s="52">
        <f t="shared" si="7"/>
        <v>0</v>
      </c>
    </row>
    <row r="229" spans="1:6" ht="26.25" customHeight="1">
      <c r="A229" s="39" t="s">
        <v>275</v>
      </c>
      <c r="B229" s="35">
        <v>131</v>
      </c>
      <c r="C229" s="35">
        <v>77</v>
      </c>
      <c r="D229" s="52">
        <f t="shared" si="6"/>
        <v>0.58778625954198471</v>
      </c>
      <c r="E229" s="35">
        <v>58</v>
      </c>
      <c r="F229" s="52">
        <f t="shared" si="7"/>
        <v>1.3275862068965518</v>
      </c>
    </row>
    <row r="230" spans="1:6" ht="26.25" customHeight="1">
      <c r="A230" s="39" t="s">
        <v>276</v>
      </c>
      <c r="B230" s="35">
        <v>20</v>
      </c>
      <c r="C230" s="35">
        <v>1</v>
      </c>
      <c r="D230" s="52">
        <f t="shared" si="6"/>
        <v>0.05</v>
      </c>
      <c r="E230" s="35">
        <v>28</v>
      </c>
      <c r="F230" s="52">
        <f t="shared" si="7"/>
        <v>3.5714285714285712E-2</v>
      </c>
    </row>
    <row r="231" spans="1:6" ht="26.25" customHeight="1">
      <c r="A231" s="9" t="s">
        <v>277</v>
      </c>
      <c r="B231" s="35">
        <f>B232+B236+B239+B243+B251+B254+B257+B261+B263+B266+B268+B272</f>
        <v>59850</v>
      </c>
      <c r="C231" s="35">
        <f>C232+C236+C239+C243+C251+C254+C257+C261+C263+C266+C268+C272</f>
        <v>19209</v>
      </c>
      <c r="D231" s="52">
        <f t="shared" si="6"/>
        <v>0.32095238095238093</v>
      </c>
      <c r="E231" s="35">
        <v>22487</v>
      </c>
      <c r="F231" s="52">
        <f t="shared" si="7"/>
        <v>0.85422688664561752</v>
      </c>
    </row>
    <row r="232" spans="1:6" ht="26.25" customHeight="1">
      <c r="A232" s="38" t="s">
        <v>278</v>
      </c>
      <c r="B232" s="35">
        <f>SUM(B233:B235)</f>
        <v>1252</v>
      </c>
      <c r="C232" s="35">
        <f>SUM(C233:C235)</f>
        <v>608</v>
      </c>
      <c r="D232" s="52">
        <f t="shared" si="6"/>
        <v>0.48562300319488816</v>
      </c>
      <c r="E232" s="35">
        <v>445</v>
      </c>
      <c r="F232" s="52">
        <f t="shared" si="7"/>
        <v>1.3662921348314607</v>
      </c>
    </row>
    <row r="233" spans="1:6" ht="26.25" customHeight="1">
      <c r="A233" s="39" t="s">
        <v>279</v>
      </c>
      <c r="B233" s="35">
        <v>852</v>
      </c>
      <c r="C233" s="35">
        <v>461</v>
      </c>
      <c r="D233" s="52">
        <f t="shared" si="6"/>
        <v>0.54107981220657275</v>
      </c>
      <c r="E233" s="35">
        <v>390</v>
      </c>
      <c r="F233" s="52">
        <f t="shared" si="7"/>
        <v>1.1820512820512821</v>
      </c>
    </row>
    <row r="234" spans="1:6" ht="26.25" customHeight="1">
      <c r="A234" s="39" t="s">
        <v>280</v>
      </c>
      <c r="B234" s="35">
        <v>116</v>
      </c>
      <c r="C234" s="35">
        <v>5</v>
      </c>
      <c r="D234" s="52">
        <f t="shared" si="6"/>
        <v>4.3103448275862072E-2</v>
      </c>
      <c r="E234" s="35">
        <v>10</v>
      </c>
      <c r="F234" s="52">
        <f t="shared" si="7"/>
        <v>0.5</v>
      </c>
    </row>
    <row r="235" spans="1:6" ht="26.25" customHeight="1">
      <c r="A235" s="39" t="s">
        <v>281</v>
      </c>
      <c r="B235" s="35">
        <v>284</v>
      </c>
      <c r="C235" s="35">
        <v>142</v>
      </c>
      <c r="D235" s="52">
        <f t="shared" si="6"/>
        <v>0.5</v>
      </c>
      <c r="E235" s="35">
        <v>45</v>
      </c>
      <c r="F235" s="52">
        <f t="shared" si="7"/>
        <v>3.1555555555555554</v>
      </c>
    </row>
    <row r="236" spans="1:6" ht="26.25" customHeight="1">
      <c r="A236" s="38" t="s">
        <v>282</v>
      </c>
      <c r="B236" s="35">
        <f>SUM(B237:B238)</f>
        <v>728</v>
      </c>
      <c r="C236" s="35">
        <f>SUM(C237:C238)</f>
        <v>122</v>
      </c>
      <c r="D236" s="52">
        <f t="shared" si="6"/>
        <v>0.16758241758241757</v>
      </c>
      <c r="E236" s="35">
        <v>277</v>
      </c>
      <c r="F236" s="52">
        <f t="shared" si="7"/>
        <v>0.44043321299638988</v>
      </c>
    </row>
    <row r="237" spans="1:6" ht="26.25" customHeight="1">
      <c r="A237" s="39" t="s">
        <v>283</v>
      </c>
      <c r="B237" s="35">
        <v>678</v>
      </c>
      <c r="C237" s="35">
        <v>93</v>
      </c>
      <c r="D237" s="52">
        <f t="shared" si="6"/>
        <v>0.13716814159292035</v>
      </c>
      <c r="E237" s="35">
        <v>200</v>
      </c>
      <c r="F237" s="52">
        <f t="shared" si="7"/>
        <v>0.46500000000000002</v>
      </c>
    </row>
    <row r="238" spans="1:6" ht="26.25" customHeight="1">
      <c r="A238" s="39" t="s">
        <v>284</v>
      </c>
      <c r="B238" s="35">
        <v>50</v>
      </c>
      <c r="C238" s="35">
        <v>29</v>
      </c>
      <c r="D238" s="52">
        <f t="shared" si="6"/>
        <v>0.57999999999999996</v>
      </c>
      <c r="E238" s="35">
        <v>77</v>
      </c>
      <c r="F238" s="52">
        <f t="shared" si="7"/>
        <v>0.37662337662337664</v>
      </c>
    </row>
    <row r="239" spans="1:6" ht="26.25" customHeight="1">
      <c r="A239" s="38" t="s">
        <v>285</v>
      </c>
      <c r="B239" s="35">
        <f>SUM(B240:B242)</f>
        <v>15988</v>
      </c>
      <c r="C239" s="35">
        <f>SUM(C240:C242)</f>
        <v>7155</v>
      </c>
      <c r="D239" s="52">
        <f t="shared" si="6"/>
        <v>0.4475231423567676</v>
      </c>
      <c r="E239" s="35">
        <v>6478</v>
      </c>
      <c r="F239" s="52">
        <f t="shared" si="7"/>
        <v>1.1045075640629824</v>
      </c>
    </row>
    <row r="240" spans="1:6" ht="26.25" customHeight="1">
      <c r="A240" s="39" t="s">
        <v>286</v>
      </c>
      <c r="B240" s="35">
        <v>6102</v>
      </c>
      <c r="C240" s="35">
        <v>2724</v>
      </c>
      <c r="D240" s="52">
        <f t="shared" si="6"/>
        <v>0.44641101278269418</v>
      </c>
      <c r="E240" s="35">
        <v>2426</v>
      </c>
      <c r="F240" s="52">
        <f t="shared" si="7"/>
        <v>1.122835943940643</v>
      </c>
    </row>
    <row r="241" spans="1:6" ht="26.25" customHeight="1">
      <c r="A241" s="39" t="s">
        <v>287</v>
      </c>
      <c r="B241" s="35">
        <v>9886</v>
      </c>
      <c r="C241" s="35">
        <v>4431</v>
      </c>
      <c r="D241" s="52">
        <f t="shared" si="6"/>
        <v>0.4482095893182278</v>
      </c>
      <c r="E241" s="35">
        <v>4037</v>
      </c>
      <c r="F241" s="52">
        <f t="shared" si="7"/>
        <v>1.0975972256626207</v>
      </c>
    </row>
    <row r="242" spans="1:6" ht="26.25" customHeight="1">
      <c r="A242" s="39" t="s">
        <v>288</v>
      </c>
      <c r="B242" s="35"/>
      <c r="C242" s="35"/>
      <c r="D242" s="52"/>
      <c r="E242" s="35">
        <v>15</v>
      </c>
      <c r="F242" s="52">
        <f t="shared" si="7"/>
        <v>0</v>
      </c>
    </row>
    <row r="243" spans="1:6" ht="26.25" customHeight="1">
      <c r="A243" s="38" t="s">
        <v>289</v>
      </c>
      <c r="B243" s="35">
        <f>SUM(B244:B250)</f>
        <v>9907</v>
      </c>
      <c r="C243" s="35">
        <f>SUM(C244:C250)</f>
        <v>4146</v>
      </c>
      <c r="D243" s="52">
        <f t="shared" si="6"/>
        <v>0.41849197537094984</v>
      </c>
      <c r="E243" s="35">
        <v>2676</v>
      </c>
      <c r="F243" s="52">
        <f t="shared" si="7"/>
        <v>1.5493273542600896</v>
      </c>
    </row>
    <row r="244" spans="1:6" ht="26.25" customHeight="1">
      <c r="A244" s="39" t="s">
        <v>290</v>
      </c>
      <c r="B244" s="35">
        <v>2818</v>
      </c>
      <c r="C244" s="35">
        <v>1134</v>
      </c>
      <c r="D244" s="52">
        <f t="shared" si="6"/>
        <v>0.40241305890702628</v>
      </c>
      <c r="E244" s="35">
        <v>966</v>
      </c>
      <c r="F244" s="52">
        <f t="shared" si="7"/>
        <v>1.173913043478261</v>
      </c>
    </row>
    <row r="245" spans="1:6" ht="26.25" customHeight="1">
      <c r="A245" s="39" t="s">
        <v>291</v>
      </c>
      <c r="B245" s="35">
        <v>910</v>
      </c>
      <c r="C245" s="35">
        <v>479</v>
      </c>
      <c r="D245" s="52">
        <f t="shared" si="6"/>
        <v>0.52637362637362639</v>
      </c>
      <c r="E245" s="35">
        <v>441</v>
      </c>
      <c r="F245" s="52">
        <f t="shared" si="7"/>
        <v>1.0861678004535147</v>
      </c>
    </row>
    <row r="246" spans="1:6" ht="26.25" customHeight="1">
      <c r="A246" s="39" t="s">
        <v>292</v>
      </c>
      <c r="B246" s="35">
        <v>1469</v>
      </c>
      <c r="C246" s="35">
        <v>617</v>
      </c>
      <c r="D246" s="52">
        <f t="shared" si="6"/>
        <v>0.42001361470388021</v>
      </c>
      <c r="E246" s="35">
        <v>589</v>
      </c>
      <c r="F246" s="52">
        <f t="shared" si="7"/>
        <v>1.0475382003395586</v>
      </c>
    </row>
    <row r="247" spans="1:6" ht="26.25" customHeight="1">
      <c r="A247" s="39" t="s">
        <v>293</v>
      </c>
      <c r="B247" s="35">
        <v>4081</v>
      </c>
      <c r="C247" s="35">
        <v>1305</v>
      </c>
      <c r="D247" s="52">
        <f t="shared" si="6"/>
        <v>0.31977456505758395</v>
      </c>
      <c r="E247" s="35">
        <v>679</v>
      </c>
      <c r="F247" s="52">
        <f t="shared" si="7"/>
        <v>1.9219440353460973</v>
      </c>
    </row>
    <row r="248" spans="1:6" ht="26.25" customHeight="1">
      <c r="A248" s="39" t="s">
        <v>294</v>
      </c>
      <c r="B248" s="35">
        <v>620</v>
      </c>
      <c r="C248" s="35"/>
      <c r="D248" s="52">
        <f t="shared" si="6"/>
        <v>0</v>
      </c>
      <c r="E248" s="35"/>
      <c r="F248" s="52"/>
    </row>
    <row r="249" spans="1:6" ht="26.25" customHeight="1">
      <c r="A249" s="39" t="s">
        <v>295</v>
      </c>
      <c r="B249" s="35">
        <v>0</v>
      </c>
      <c r="C249" s="35">
        <v>611</v>
      </c>
      <c r="D249" s="52"/>
      <c r="E249" s="35">
        <v>1</v>
      </c>
      <c r="F249" s="52">
        <f t="shared" si="7"/>
        <v>611</v>
      </c>
    </row>
    <row r="250" spans="1:6" ht="26.25" customHeight="1">
      <c r="A250" s="39" t="s">
        <v>296</v>
      </c>
      <c r="B250" s="35">
        <v>9</v>
      </c>
      <c r="C250" s="35"/>
      <c r="D250" s="52">
        <f t="shared" si="6"/>
        <v>0</v>
      </c>
      <c r="E250" s="35"/>
      <c r="F250" s="52"/>
    </row>
    <row r="251" spans="1:6" ht="26.25" customHeight="1">
      <c r="A251" s="38" t="s">
        <v>297</v>
      </c>
      <c r="B251" s="35">
        <f>SUM(B252:B253)</f>
        <v>27</v>
      </c>
      <c r="C251" s="35">
        <f>SUM(C252:C253)</f>
        <v>0</v>
      </c>
      <c r="D251" s="52">
        <f t="shared" si="6"/>
        <v>0</v>
      </c>
      <c r="E251" s="35">
        <v>34</v>
      </c>
      <c r="F251" s="52">
        <f t="shared" si="7"/>
        <v>0</v>
      </c>
    </row>
    <row r="252" spans="1:6" ht="26.25" customHeight="1">
      <c r="A252" s="39" t="s">
        <v>298</v>
      </c>
      <c r="B252" s="35"/>
      <c r="C252" s="35"/>
      <c r="D252" s="52"/>
      <c r="E252" s="35">
        <v>34</v>
      </c>
      <c r="F252" s="52">
        <f t="shared" si="7"/>
        <v>0</v>
      </c>
    </row>
    <row r="253" spans="1:6" ht="26.25" customHeight="1">
      <c r="A253" s="39" t="s">
        <v>299</v>
      </c>
      <c r="B253" s="35">
        <v>27</v>
      </c>
      <c r="C253" s="35"/>
      <c r="D253" s="52">
        <f t="shared" si="6"/>
        <v>0</v>
      </c>
      <c r="E253" s="35"/>
      <c r="F253" s="52"/>
    </row>
    <row r="254" spans="1:6" ht="26.25" customHeight="1">
      <c r="A254" s="38" t="s">
        <v>300</v>
      </c>
      <c r="B254" s="35">
        <f>SUM(B255:B256)</f>
        <v>513</v>
      </c>
      <c r="C254" s="35">
        <f>SUM(C255:C256)</f>
        <v>37</v>
      </c>
      <c r="D254" s="52">
        <f t="shared" si="6"/>
        <v>7.2124756335282647E-2</v>
      </c>
      <c r="E254" s="35">
        <v>41</v>
      </c>
      <c r="F254" s="52">
        <f t="shared" si="7"/>
        <v>0.90243902439024393</v>
      </c>
    </row>
    <row r="255" spans="1:6" ht="26.25" customHeight="1">
      <c r="A255" s="39" t="s">
        <v>301</v>
      </c>
      <c r="B255" s="35">
        <v>513</v>
      </c>
      <c r="C255" s="35">
        <v>37</v>
      </c>
      <c r="D255" s="52">
        <f t="shared" si="6"/>
        <v>7.2124756335282647E-2</v>
      </c>
      <c r="E255" s="35">
        <v>24</v>
      </c>
      <c r="F255" s="52">
        <f t="shared" si="7"/>
        <v>1.5416666666666667</v>
      </c>
    </row>
    <row r="256" spans="1:6" ht="26.25" customHeight="1">
      <c r="A256" s="39" t="s">
        <v>302</v>
      </c>
      <c r="B256" s="35"/>
      <c r="C256" s="35"/>
      <c r="D256" s="52"/>
      <c r="E256" s="35">
        <v>17</v>
      </c>
      <c r="F256" s="52">
        <f t="shared" si="7"/>
        <v>0</v>
      </c>
    </row>
    <row r="257" spans="1:6" ht="26.25" customHeight="1">
      <c r="A257" s="38" t="s">
        <v>303</v>
      </c>
      <c r="B257" s="35">
        <f>SUM(B258:B260)</f>
        <v>14725</v>
      </c>
      <c r="C257" s="35">
        <f>SUM(C258:C260)</f>
        <v>7004</v>
      </c>
      <c r="D257" s="52">
        <f t="shared" si="6"/>
        <v>0.47565365025466894</v>
      </c>
      <c r="E257" s="35">
        <v>6758</v>
      </c>
      <c r="F257" s="52">
        <f t="shared" si="7"/>
        <v>1.0364013021604024</v>
      </c>
    </row>
    <row r="258" spans="1:6" ht="26.25" customHeight="1">
      <c r="A258" s="39" t="s">
        <v>304</v>
      </c>
      <c r="B258" s="35">
        <v>3523</v>
      </c>
      <c r="C258" s="35">
        <v>1569</v>
      </c>
      <c r="D258" s="52">
        <f t="shared" si="6"/>
        <v>0.44535906897530514</v>
      </c>
      <c r="E258" s="35">
        <v>1455</v>
      </c>
      <c r="F258" s="52">
        <f t="shared" si="7"/>
        <v>1.0783505154639175</v>
      </c>
    </row>
    <row r="259" spans="1:6" ht="26.25" customHeight="1">
      <c r="A259" s="39" t="s">
        <v>305</v>
      </c>
      <c r="B259" s="35">
        <v>8304</v>
      </c>
      <c r="C259" s="35">
        <v>3495</v>
      </c>
      <c r="D259" s="52">
        <f t="shared" si="6"/>
        <v>0.4208815028901734</v>
      </c>
      <c r="E259" s="35">
        <v>3213</v>
      </c>
      <c r="F259" s="52">
        <f t="shared" si="7"/>
        <v>1.0877684407096171</v>
      </c>
    </row>
    <row r="260" spans="1:6" ht="26.25" customHeight="1">
      <c r="A260" s="39" t="s">
        <v>306</v>
      </c>
      <c r="B260" s="35">
        <v>2898</v>
      </c>
      <c r="C260" s="35">
        <v>1940</v>
      </c>
      <c r="D260" s="52">
        <f t="shared" si="6"/>
        <v>0.66942719116632166</v>
      </c>
      <c r="E260" s="35">
        <v>2090</v>
      </c>
      <c r="F260" s="52">
        <f t="shared" si="7"/>
        <v>0.92822966507177029</v>
      </c>
    </row>
    <row r="261" spans="1:6" ht="26.25" customHeight="1">
      <c r="A261" s="38" t="s">
        <v>307</v>
      </c>
      <c r="B261" s="35">
        <f>B262</f>
        <v>13668</v>
      </c>
      <c r="C261" s="35">
        <f>C262</f>
        <v>0</v>
      </c>
      <c r="D261" s="52">
        <f t="shared" si="6"/>
        <v>0</v>
      </c>
      <c r="E261" s="35">
        <v>4895</v>
      </c>
      <c r="F261" s="52">
        <f t="shared" si="7"/>
        <v>0</v>
      </c>
    </row>
    <row r="262" spans="1:6" ht="26.25" customHeight="1">
      <c r="A262" s="39" t="s">
        <v>308</v>
      </c>
      <c r="B262" s="35">
        <v>13668</v>
      </c>
      <c r="C262" s="35"/>
      <c r="D262" s="52">
        <f t="shared" ref="D262:D325" si="8">C262/B262</f>
        <v>0</v>
      </c>
      <c r="E262" s="35">
        <v>4895</v>
      </c>
      <c r="F262" s="52">
        <f t="shared" ref="F262:F324" si="9">C262/E262</f>
        <v>0</v>
      </c>
    </row>
    <row r="263" spans="1:6" ht="26.25" customHeight="1">
      <c r="A263" s="38" t="s">
        <v>309</v>
      </c>
      <c r="B263" s="35">
        <f>SUM(B264:B265)</f>
        <v>1122</v>
      </c>
      <c r="C263" s="35">
        <f>SUM(C264:C265)</f>
        <v>0</v>
      </c>
      <c r="D263" s="52">
        <f t="shared" si="8"/>
        <v>0</v>
      </c>
      <c r="E263" s="35">
        <v>694</v>
      </c>
      <c r="F263" s="52">
        <f t="shared" si="9"/>
        <v>0</v>
      </c>
    </row>
    <row r="264" spans="1:6" ht="26.25" customHeight="1">
      <c r="A264" s="39" t="s">
        <v>310</v>
      </c>
      <c r="B264" s="35">
        <v>1122</v>
      </c>
      <c r="C264" s="35"/>
      <c r="D264" s="52">
        <f t="shared" si="8"/>
        <v>0</v>
      </c>
      <c r="E264" s="35">
        <v>687</v>
      </c>
      <c r="F264" s="52">
        <f t="shared" si="9"/>
        <v>0</v>
      </c>
    </row>
    <row r="265" spans="1:6" ht="26.25" customHeight="1">
      <c r="A265" s="39" t="s">
        <v>311</v>
      </c>
      <c r="B265" s="35">
        <v>0</v>
      </c>
      <c r="C265" s="35"/>
      <c r="D265" s="52"/>
      <c r="E265" s="35">
        <v>7</v>
      </c>
      <c r="F265" s="52">
        <f t="shared" si="9"/>
        <v>0</v>
      </c>
    </row>
    <row r="266" spans="1:6" ht="26.25" customHeight="1">
      <c r="A266" s="38" t="s">
        <v>312</v>
      </c>
      <c r="B266" s="35">
        <f>B267</f>
        <v>156</v>
      </c>
      <c r="C266" s="35">
        <f>C267</f>
        <v>0</v>
      </c>
      <c r="D266" s="52">
        <f t="shared" si="8"/>
        <v>0</v>
      </c>
      <c r="E266" s="35">
        <v>80</v>
      </c>
      <c r="F266" s="52">
        <f t="shared" si="9"/>
        <v>0</v>
      </c>
    </row>
    <row r="267" spans="1:6" ht="26.25" customHeight="1">
      <c r="A267" s="39" t="s">
        <v>313</v>
      </c>
      <c r="B267" s="35">
        <v>156</v>
      </c>
      <c r="C267" s="35"/>
      <c r="D267" s="52">
        <f t="shared" si="8"/>
        <v>0</v>
      </c>
      <c r="E267" s="35">
        <v>80</v>
      </c>
      <c r="F267" s="52">
        <f t="shared" si="9"/>
        <v>0</v>
      </c>
    </row>
    <row r="268" spans="1:6" ht="26.25" customHeight="1">
      <c r="A268" s="38" t="s">
        <v>314</v>
      </c>
      <c r="B268" s="35">
        <f>SUM(B269:B271)</f>
        <v>257</v>
      </c>
      <c r="C268" s="35">
        <f>SUM(C269:C271)</f>
        <v>137</v>
      </c>
      <c r="D268" s="52">
        <f t="shared" si="8"/>
        <v>0.53307392996108949</v>
      </c>
      <c r="E268" s="35">
        <v>109</v>
      </c>
      <c r="F268" s="52">
        <f t="shared" si="9"/>
        <v>1.2568807339449541</v>
      </c>
    </row>
    <row r="269" spans="1:6" ht="26.25" customHeight="1">
      <c r="A269" s="39" t="s">
        <v>315</v>
      </c>
      <c r="B269" s="35">
        <v>142</v>
      </c>
      <c r="C269" s="35">
        <v>81</v>
      </c>
      <c r="D269" s="52">
        <f t="shared" si="8"/>
        <v>0.57042253521126762</v>
      </c>
      <c r="E269" s="35">
        <v>71</v>
      </c>
      <c r="F269" s="52">
        <f t="shared" si="9"/>
        <v>1.1408450704225352</v>
      </c>
    </row>
    <row r="270" spans="1:6" ht="26.25" customHeight="1">
      <c r="A270" s="39" t="s">
        <v>516</v>
      </c>
      <c r="B270" s="35">
        <v>9</v>
      </c>
      <c r="C270" s="35"/>
      <c r="D270" s="52">
        <f t="shared" si="8"/>
        <v>0</v>
      </c>
      <c r="E270" s="35"/>
      <c r="F270" s="52"/>
    </row>
    <row r="271" spans="1:6" ht="26.25" customHeight="1">
      <c r="A271" s="39" t="s">
        <v>316</v>
      </c>
      <c r="B271" s="35">
        <v>106</v>
      </c>
      <c r="C271" s="35">
        <v>56</v>
      </c>
      <c r="D271" s="52">
        <f t="shared" si="8"/>
        <v>0.52830188679245282</v>
      </c>
      <c r="E271" s="35">
        <v>38</v>
      </c>
      <c r="F271" s="52">
        <f t="shared" si="9"/>
        <v>1.4736842105263157</v>
      </c>
    </row>
    <row r="272" spans="1:6" ht="26.25" customHeight="1">
      <c r="A272" s="38" t="s">
        <v>518</v>
      </c>
      <c r="B272" s="35">
        <f>B273</f>
        <v>1507</v>
      </c>
      <c r="C272" s="35">
        <f>C273</f>
        <v>0</v>
      </c>
      <c r="D272" s="52">
        <f t="shared" si="8"/>
        <v>0</v>
      </c>
      <c r="E272" s="35"/>
      <c r="F272" s="52"/>
    </row>
    <row r="273" spans="1:6" ht="26.25" customHeight="1">
      <c r="A273" s="39" t="s">
        <v>517</v>
      </c>
      <c r="B273" s="35">
        <v>1507</v>
      </c>
      <c r="C273" s="35"/>
      <c r="D273" s="52">
        <f t="shared" si="8"/>
        <v>0</v>
      </c>
      <c r="E273" s="35"/>
      <c r="F273" s="52"/>
    </row>
    <row r="274" spans="1:6" ht="26.25" customHeight="1">
      <c r="A274" s="9" t="s">
        <v>317</v>
      </c>
      <c r="B274" s="35">
        <f>B275+B280+B286+B291</f>
        <v>4324</v>
      </c>
      <c r="C274" s="35">
        <f>C275+C280+C286+C291</f>
        <v>1383</v>
      </c>
      <c r="D274" s="52">
        <f t="shared" si="8"/>
        <v>0.31984273820536541</v>
      </c>
      <c r="E274" s="35">
        <v>5197</v>
      </c>
      <c r="F274" s="52">
        <f t="shared" si="9"/>
        <v>0.26611506638445259</v>
      </c>
    </row>
    <row r="275" spans="1:6" ht="26.25" customHeight="1">
      <c r="A275" s="38" t="s">
        <v>318</v>
      </c>
      <c r="B275" s="35">
        <f>SUM(B276:B279)</f>
        <v>1304</v>
      </c>
      <c r="C275" s="35">
        <f>SUM(C276:C279)</f>
        <v>579</v>
      </c>
      <c r="D275" s="52">
        <f t="shared" si="8"/>
        <v>0.44401840490797545</v>
      </c>
      <c r="E275" s="35">
        <v>468</v>
      </c>
      <c r="F275" s="52">
        <f t="shared" si="9"/>
        <v>1.2371794871794872</v>
      </c>
    </row>
    <row r="276" spans="1:6" ht="26.25" customHeight="1">
      <c r="A276" s="39" t="s">
        <v>319</v>
      </c>
      <c r="B276" s="35">
        <v>951</v>
      </c>
      <c r="C276" s="35">
        <v>503</v>
      </c>
      <c r="D276" s="52">
        <f t="shared" si="8"/>
        <v>0.52891692954784442</v>
      </c>
      <c r="E276" s="35">
        <v>417</v>
      </c>
      <c r="F276" s="52">
        <f t="shared" si="9"/>
        <v>1.2062350119904077</v>
      </c>
    </row>
    <row r="277" spans="1:6" ht="26.25" customHeight="1">
      <c r="A277" s="39" t="s">
        <v>320</v>
      </c>
      <c r="B277" s="35">
        <v>196</v>
      </c>
      <c r="C277" s="35">
        <v>76</v>
      </c>
      <c r="D277" s="52">
        <f t="shared" si="8"/>
        <v>0.38775510204081631</v>
      </c>
      <c r="E277" s="35">
        <v>50</v>
      </c>
      <c r="F277" s="52">
        <f t="shared" si="9"/>
        <v>1.52</v>
      </c>
    </row>
    <row r="278" spans="1:6" ht="26.25" customHeight="1">
      <c r="A278" s="39" t="s">
        <v>321</v>
      </c>
      <c r="B278" s="35">
        <v>8</v>
      </c>
      <c r="C278" s="35"/>
      <c r="D278" s="52">
        <f t="shared" si="8"/>
        <v>0</v>
      </c>
      <c r="E278" s="35">
        <v>1</v>
      </c>
      <c r="F278" s="52">
        <f t="shared" si="9"/>
        <v>0</v>
      </c>
    </row>
    <row r="279" spans="1:6" ht="26.25" customHeight="1">
      <c r="A279" s="39" t="s">
        <v>322</v>
      </c>
      <c r="B279" s="35">
        <v>149</v>
      </c>
      <c r="C279" s="35"/>
      <c r="D279" s="52">
        <f t="shared" si="8"/>
        <v>0</v>
      </c>
      <c r="E279" s="35"/>
      <c r="F279" s="52"/>
    </row>
    <row r="280" spans="1:6" ht="26.25" customHeight="1">
      <c r="A280" s="38" t="s">
        <v>323</v>
      </c>
      <c r="B280" s="35">
        <f>SUM(B281:B285)</f>
        <v>1760</v>
      </c>
      <c r="C280" s="35">
        <f>SUM(C281:C285)</f>
        <v>319</v>
      </c>
      <c r="D280" s="52">
        <f t="shared" si="8"/>
        <v>0.18124999999999999</v>
      </c>
      <c r="E280" s="35">
        <v>2765</v>
      </c>
      <c r="F280" s="52">
        <f t="shared" si="9"/>
        <v>0.11537070524412296</v>
      </c>
    </row>
    <row r="281" spans="1:6" ht="26.25" customHeight="1">
      <c r="A281" s="39" t="s">
        <v>324</v>
      </c>
      <c r="B281" s="35">
        <v>1218</v>
      </c>
      <c r="C281" s="35">
        <v>79</v>
      </c>
      <c r="D281" s="52">
        <f t="shared" si="8"/>
        <v>6.4860426929392451E-2</v>
      </c>
      <c r="E281" s="35">
        <v>333</v>
      </c>
      <c r="F281" s="52">
        <f t="shared" si="9"/>
        <v>0.23723723723723725</v>
      </c>
    </row>
    <row r="282" spans="1:6" ht="26.25" customHeight="1">
      <c r="A282" s="39" t="s">
        <v>325</v>
      </c>
      <c r="B282" s="35">
        <v>480</v>
      </c>
      <c r="C282" s="35">
        <v>50</v>
      </c>
      <c r="D282" s="52">
        <f t="shared" si="8"/>
        <v>0.10416666666666667</v>
      </c>
      <c r="E282" s="35">
        <v>2419</v>
      </c>
      <c r="F282" s="52">
        <f t="shared" si="9"/>
        <v>2.0669698222405952E-2</v>
      </c>
    </row>
    <row r="283" spans="1:6" ht="26.25" customHeight="1">
      <c r="A283" s="39" t="s">
        <v>539</v>
      </c>
      <c r="B283" s="35"/>
      <c r="C283" s="35">
        <v>190</v>
      </c>
      <c r="D283" s="52"/>
      <c r="E283" s="35"/>
      <c r="F283" s="52"/>
    </row>
    <row r="284" spans="1:6" ht="26.25" customHeight="1">
      <c r="A284" s="39" t="s">
        <v>326</v>
      </c>
      <c r="B284" s="35">
        <v>55</v>
      </c>
      <c r="C284" s="35"/>
      <c r="D284" s="52">
        <f t="shared" si="8"/>
        <v>0</v>
      </c>
      <c r="E284" s="35"/>
      <c r="F284" s="52"/>
    </row>
    <row r="285" spans="1:6" ht="26.25" customHeight="1">
      <c r="A285" s="39" t="s">
        <v>327</v>
      </c>
      <c r="B285" s="35">
        <v>7</v>
      </c>
      <c r="C285" s="35"/>
      <c r="D285" s="52">
        <f t="shared" si="8"/>
        <v>0</v>
      </c>
      <c r="E285" s="35">
        <v>13</v>
      </c>
      <c r="F285" s="52">
        <f t="shared" si="9"/>
        <v>0</v>
      </c>
    </row>
    <row r="286" spans="1:6" ht="26.25" customHeight="1">
      <c r="A286" s="38" t="s">
        <v>328</v>
      </c>
      <c r="B286" s="35">
        <f>SUM(B287:B290)</f>
        <v>1260</v>
      </c>
      <c r="C286" s="35">
        <f>SUM(C287:C290)</f>
        <v>485</v>
      </c>
      <c r="D286" s="52">
        <f t="shared" si="8"/>
        <v>0.38492063492063494</v>
      </c>
      <c r="E286" s="35">
        <v>448</v>
      </c>
      <c r="F286" s="52">
        <f t="shared" si="9"/>
        <v>1.0825892857142858</v>
      </c>
    </row>
    <row r="287" spans="1:6" ht="26.25" customHeight="1">
      <c r="A287" s="39" t="s">
        <v>329</v>
      </c>
      <c r="B287" s="35">
        <v>1209</v>
      </c>
      <c r="C287" s="35">
        <v>417</v>
      </c>
      <c r="D287" s="52">
        <f t="shared" si="8"/>
        <v>0.34491315136476425</v>
      </c>
      <c r="E287" s="35">
        <v>444</v>
      </c>
      <c r="F287" s="52">
        <f t="shared" si="9"/>
        <v>0.93918918918918914</v>
      </c>
    </row>
    <row r="288" spans="1:6" ht="26.25" customHeight="1">
      <c r="A288" s="39" t="s">
        <v>330</v>
      </c>
      <c r="B288" s="35">
        <v>1</v>
      </c>
      <c r="C288" s="35"/>
      <c r="D288" s="52">
        <f t="shared" si="8"/>
        <v>0</v>
      </c>
      <c r="E288" s="35"/>
      <c r="F288" s="52"/>
    </row>
    <row r="289" spans="1:6" ht="26.25" customHeight="1">
      <c r="A289" s="39" t="s">
        <v>331</v>
      </c>
      <c r="B289" s="35">
        <v>0</v>
      </c>
      <c r="C289" s="35">
        <v>68</v>
      </c>
      <c r="D289" s="52"/>
      <c r="E289" s="35"/>
      <c r="F289" s="52"/>
    </row>
    <row r="290" spans="1:6" ht="26.25" customHeight="1">
      <c r="A290" s="39" t="s">
        <v>332</v>
      </c>
      <c r="B290" s="35">
        <v>50</v>
      </c>
      <c r="C290" s="35"/>
      <c r="D290" s="52">
        <f t="shared" si="8"/>
        <v>0</v>
      </c>
      <c r="E290" s="35">
        <v>4</v>
      </c>
      <c r="F290" s="52">
        <f t="shared" si="9"/>
        <v>0</v>
      </c>
    </row>
    <row r="291" spans="1:6" ht="26.25" customHeight="1">
      <c r="A291" s="38" t="s">
        <v>333</v>
      </c>
      <c r="B291" s="35">
        <f>B292</f>
        <v>0</v>
      </c>
      <c r="C291" s="35">
        <f>C292</f>
        <v>0</v>
      </c>
      <c r="D291" s="52"/>
      <c r="E291" s="35">
        <v>1516</v>
      </c>
      <c r="F291" s="52">
        <f t="shared" si="9"/>
        <v>0</v>
      </c>
    </row>
    <row r="292" spans="1:6" ht="26.25" customHeight="1">
      <c r="A292" s="39" t="s">
        <v>334</v>
      </c>
      <c r="B292" s="35">
        <v>0</v>
      </c>
      <c r="C292" s="35"/>
      <c r="D292" s="52"/>
      <c r="E292" s="35">
        <v>1516</v>
      </c>
      <c r="F292" s="52">
        <f t="shared" si="9"/>
        <v>0</v>
      </c>
    </row>
    <row r="293" spans="1:6" ht="26.25" customHeight="1">
      <c r="A293" s="9" t="s">
        <v>335</v>
      </c>
      <c r="B293" s="35">
        <f>B294+B299+B301+B303+B305+B307</f>
        <v>40398</v>
      </c>
      <c r="C293" s="35">
        <f>C294+C299+C301+C303+C305+C307</f>
        <v>26891</v>
      </c>
      <c r="D293" s="52">
        <f t="shared" si="8"/>
        <v>0.66565176493885836</v>
      </c>
      <c r="E293" s="35">
        <v>19459</v>
      </c>
      <c r="F293" s="52">
        <f t="shared" si="9"/>
        <v>1.3819312400431676</v>
      </c>
    </row>
    <row r="294" spans="1:6" ht="26.25" customHeight="1">
      <c r="A294" s="38" t="s">
        <v>336</v>
      </c>
      <c r="B294" s="35">
        <f>SUM(B295:B298)</f>
        <v>13083</v>
      </c>
      <c r="C294" s="35">
        <f>SUM(C295:C298)</f>
        <v>4016</v>
      </c>
      <c r="D294" s="52">
        <f t="shared" si="8"/>
        <v>0.30696323473209508</v>
      </c>
      <c r="E294" s="35">
        <v>3030</v>
      </c>
      <c r="F294" s="52">
        <f t="shared" si="9"/>
        <v>1.3254125412541253</v>
      </c>
    </row>
    <row r="295" spans="1:6" ht="26.25" customHeight="1">
      <c r="A295" s="39" t="s">
        <v>337</v>
      </c>
      <c r="B295" s="35">
        <v>2122</v>
      </c>
      <c r="C295" s="35">
        <v>1043</v>
      </c>
      <c r="D295" s="52">
        <f t="shared" si="8"/>
        <v>0.49151743638077283</v>
      </c>
      <c r="E295" s="35">
        <v>823</v>
      </c>
      <c r="F295" s="52">
        <f t="shared" si="9"/>
        <v>1.2673147023086271</v>
      </c>
    </row>
    <row r="296" spans="1:6" ht="26.25" customHeight="1">
      <c r="A296" s="39" t="s">
        <v>338</v>
      </c>
      <c r="B296" s="35">
        <v>968</v>
      </c>
      <c r="C296" s="35">
        <v>536</v>
      </c>
      <c r="D296" s="52">
        <f t="shared" si="8"/>
        <v>0.55371900826446285</v>
      </c>
      <c r="E296" s="35">
        <v>9</v>
      </c>
      <c r="F296" s="52">
        <f t="shared" si="9"/>
        <v>59.555555555555557</v>
      </c>
    </row>
    <row r="297" spans="1:6" ht="26.25" customHeight="1">
      <c r="A297" s="39" t="s">
        <v>339</v>
      </c>
      <c r="B297" s="35">
        <v>917</v>
      </c>
      <c r="C297" s="35">
        <v>405</v>
      </c>
      <c r="D297" s="52">
        <f t="shared" si="8"/>
        <v>0.44165757906215919</v>
      </c>
      <c r="E297" s="35">
        <v>369</v>
      </c>
      <c r="F297" s="52">
        <f t="shared" si="9"/>
        <v>1.0975609756097562</v>
      </c>
    </row>
    <row r="298" spans="1:6" ht="26.25" customHeight="1">
      <c r="A298" s="39" t="s">
        <v>340</v>
      </c>
      <c r="B298" s="35">
        <v>9076</v>
      </c>
      <c r="C298" s="35">
        <v>2032</v>
      </c>
      <c r="D298" s="52">
        <f t="shared" si="8"/>
        <v>0.2238871749669458</v>
      </c>
      <c r="E298" s="35">
        <v>1829</v>
      </c>
      <c r="F298" s="52">
        <f t="shared" si="9"/>
        <v>1.110989611809732</v>
      </c>
    </row>
    <row r="299" spans="1:6" ht="26.25" customHeight="1">
      <c r="A299" s="38" t="s">
        <v>520</v>
      </c>
      <c r="B299" s="35">
        <f>B300</f>
        <v>267</v>
      </c>
      <c r="C299" s="35">
        <f>C300</f>
        <v>217</v>
      </c>
      <c r="D299" s="52">
        <f t="shared" si="8"/>
        <v>0.81273408239700373</v>
      </c>
      <c r="E299" s="35"/>
      <c r="F299" s="52"/>
    </row>
    <row r="300" spans="1:6" ht="26.25" customHeight="1">
      <c r="A300" s="39" t="s">
        <v>519</v>
      </c>
      <c r="B300" s="35">
        <v>267</v>
      </c>
      <c r="C300" s="35">
        <v>217</v>
      </c>
      <c r="D300" s="52">
        <f t="shared" si="8"/>
        <v>0.81273408239700373</v>
      </c>
      <c r="E300" s="35"/>
      <c r="F300" s="52"/>
    </row>
    <row r="301" spans="1:6" ht="26.25" customHeight="1">
      <c r="A301" s="38" t="s">
        <v>341</v>
      </c>
      <c r="B301" s="35">
        <f>B302</f>
        <v>20181</v>
      </c>
      <c r="C301" s="35">
        <f>C302</f>
        <v>18540</v>
      </c>
      <c r="D301" s="52">
        <f t="shared" si="8"/>
        <v>0.9186858926713245</v>
      </c>
      <c r="E301" s="35">
        <v>13050</v>
      </c>
      <c r="F301" s="52">
        <f t="shared" si="9"/>
        <v>1.4206896551724137</v>
      </c>
    </row>
    <row r="302" spans="1:6" ht="26.25" customHeight="1">
      <c r="A302" s="39" t="s">
        <v>342</v>
      </c>
      <c r="B302" s="35">
        <v>20181</v>
      </c>
      <c r="C302" s="35">
        <v>18540</v>
      </c>
      <c r="D302" s="52">
        <f t="shared" si="8"/>
        <v>0.9186858926713245</v>
      </c>
      <c r="E302" s="35">
        <v>13050</v>
      </c>
      <c r="F302" s="52">
        <f t="shared" si="9"/>
        <v>1.4206896551724137</v>
      </c>
    </row>
    <row r="303" spans="1:6" ht="26.25" customHeight="1">
      <c r="A303" s="38" t="s">
        <v>343</v>
      </c>
      <c r="B303" s="35">
        <f>B304</f>
        <v>6565</v>
      </c>
      <c r="C303" s="35">
        <f>C304</f>
        <v>4069</v>
      </c>
      <c r="D303" s="52">
        <f t="shared" si="8"/>
        <v>0.6198019801980198</v>
      </c>
      <c r="E303" s="35">
        <v>3258</v>
      </c>
      <c r="F303" s="52">
        <f t="shared" si="9"/>
        <v>1.248925721301412</v>
      </c>
    </row>
    <row r="304" spans="1:6" ht="26.25" customHeight="1">
      <c r="A304" s="39" t="s">
        <v>344</v>
      </c>
      <c r="B304" s="35">
        <v>6565</v>
      </c>
      <c r="C304" s="35">
        <v>4069</v>
      </c>
      <c r="D304" s="52">
        <f t="shared" si="8"/>
        <v>0.6198019801980198</v>
      </c>
      <c r="E304" s="35">
        <v>3258</v>
      </c>
      <c r="F304" s="52">
        <f t="shared" si="9"/>
        <v>1.248925721301412</v>
      </c>
    </row>
    <row r="305" spans="1:6" ht="26.25" customHeight="1">
      <c r="A305" s="38" t="s">
        <v>345</v>
      </c>
      <c r="B305" s="35">
        <f>B306</f>
        <v>287</v>
      </c>
      <c r="C305" s="35">
        <f>C306</f>
        <v>49</v>
      </c>
      <c r="D305" s="52">
        <f t="shared" si="8"/>
        <v>0.17073170731707318</v>
      </c>
      <c r="E305" s="35">
        <v>121</v>
      </c>
      <c r="F305" s="52">
        <f t="shared" si="9"/>
        <v>0.4049586776859504</v>
      </c>
    </row>
    <row r="306" spans="1:6" ht="26.25" customHeight="1">
      <c r="A306" s="39" t="s">
        <v>346</v>
      </c>
      <c r="B306" s="35">
        <v>287</v>
      </c>
      <c r="C306" s="35">
        <v>49</v>
      </c>
      <c r="D306" s="52">
        <f t="shared" si="8"/>
        <v>0.17073170731707318</v>
      </c>
      <c r="E306" s="35">
        <v>121</v>
      </c>
      <c r="F306" s="52">
        <f t="shared" si="9"/>
        <v>0.4049586776859504</v>
      </c>
    </row>
    <row r="307" spans="1:6" ht="26.25" customHeight="1">
      <c r="A307" s="38" t="s">
        <v>347</v>
      </c>
      <c r="B307" s="35">
        <f>B308</f>
        <v>15</v>
      </c>
      <c r="C307" s="35"/>
      <c r="D307" s="52">
        <f t="shared" si="8"/>
        <v>0</v>
      </c>
      <c r="E307" s="35"/>
      <c r="F307" s="52"/>
    </row>
    <row r="308" spans="1:6" ht="26.25" customHeight="1">
      <c r="A308" s="39" t="s">
        <v>348</v>
      </c>
      <c r="B308" s="35">
        <v>15</v>
      </c>
      <c r="C308" s="35"/>
      <c r="D308" s="52">
        <f t="shared" si="8"/>
        <v>0</v>
      </c>
      <c r="E308" s="35"/>
      <c r="F308" s="52"/>
    </row>
    <row r="309" spans="1:6" ht="26.25" customHeight="1">
      <c r="A309" s="9" t="s">
        <v>349</v>
      </c>
      <c r="B309" s="35">
        <f>B310+B323+B326+B335+B338+B342</f>
        <v>68702</v>
      </c>
      <c r="C309" s="35">
        <f>C310+C323+C326+C335+C338+C342</f>
        <v>12578</v>
      </c>
      <c r="D309" s="52">
        <f t="shared" si="8"/>
        <v>0.18308055078454777</v>
      </c>
      <c r="E309" s="35">
        <v>10016</v>
      </c>
      <c r="F309" s="52">
        <f t="shared" si="9"/>
        <v>1.2557907348242812</v>
      </c>
    </row>
    <row r="310" spans="1:6" ht="26.25" customHeight="1">
      <c r="A310" s="38" t="s">
        <v>350</v>
      </c>
      <c r="B310" s="35">
        <f>SUM(B311:B322)</f>
        <v>22753</v>
      </c>
      <c r="C310" s="35">
        <f>SUM(C311:C322)</f>
        <v>2628</v>
      </c>
      <c r="D310" s="52">
        <f t="shared" si="8"/>
        <v>0.11550125258207709</v>
      </c>
      <c r="E310" s="35">
        <v>5238</v>
      </c>
      <c r="F310" s="52">
        <f t="shared" si="9"/>
        <v>0.50171821305841924</v>
      </c>
    </row>
    <row r="311" spans="1:6" ht="26.25" customHeight="1">
      <c r="A311" s="39" t="s">
        <v>351</v>
      </c>
      <c r="B311" s="35">
        <v>732</v>
      </c>
      <c r="C311" s="35">
        <v>448</v>
      </c>
      <c r="D311" s="52">
        <f t="shared" si="8"/>
        <v>0.61202185792349728</v>
      </c>
      <c r="E311" s="35">
        <v>374</v>
      </c>
      <c r="F311" s="52">
        <f t="shared" si="9"/>
        <v>1.1978609625668448</v>
      </c>
    </row>
    <row r="312" spans="1:6" ht="26.25" customHeight="1">
      <c r="A312" s="39" t="s">
        <v>352</v>
      </c>
      <c r="B312" s="35">
        <v>3000</v>
      </c>
      <c r="C312" s="35">
        <v>1440</v>
      </c>
      <c r="D312" s="52">
        <f t="shared" si="8"/>
        <v>0.48</v>
      </c>
      <c r="E312" s="35">
        <v>1324</v>
      </c>
      <c r="F312" s="52">
        <f t="shared" si="9"/>
        <v>1.0876132930513596</v>
      </c>
    </row>
    <row r="313" spans="1:6" ht="26.25" customHeight="1">
      <c r="A313" s="39" t="s">
        <v>353</v>
      </c>
      <c r="B313" s="35"/>
      <c r="C313" s="35"/>
      <c r="D313" s="52"/>
      <c r="E313" s="35"/>
      <c r="F313" s="52"/>
    </row>
    <row r="314" spans="1:6" ht="26.25" customHeight="1">
      <c r="A314" s="39" t="s">
        <v>354</v>
      </c>
      <c r="B314" s="35">
        <v>81</v>
      </c>
      <c r="C314" s="35">
        <v>37</v>
      </c>
      <c r="D314" s="52">
        <f t="shared" si="8"/>
        <v>0.4567901234567901</v>
      </c>
      <c r="E314" s="35">
        <v>12</v>
      </c>
      <c r="F314" s="52">
        <f t="shared" si="9"/>
        <v>3.0833333333333335</v>
      </c>
    </row>
    <row r="315" spans="1:6" ht="26.25" customHeight="1">
      <c r="A315" s="39" t="s">
        <v>355</v>
      </c>
      <c r="B315" s="35">
        <v>651</v>
      </c>
      <c r="C315" s="35"/>
      <c r="D315" s="52">
        <f t="shared" si="8"/>
        <v>0</v>
      </c>
      <c r="E315" s="35"/>
      <c r="F315" s="52"/>
    </row>
    <row r="316" spans="1:6" ht="26.25" customHeight="1">
      <c r="A316" s="39" t="s">
        <v>356</v>
      </c>
      <c r="B316" s="35"/>
      <c r="C316" s="35"/>
      <c r="D316" s="52"/>
      <c r="E316" s="35">
        <v>93</v>
      </c>
      <c r="F316" s="52">
        <f t="shared" si="9"/>
        <v>0</v>
      </c>
    </row>
    <row r="317" spans="1:6" ht="26.25" customHeight="1">
      <c r="A317" s="39" t="s">
        <v>357</v>
      </c>
      <c r="B317" s="35">
        <v>369</v>
      </c>
      <c r="C317" s="35"/>
      <c r="D317" s="52">
        <f t="shared" si="8"/>
        <v>0</v>
      </c>
      <c r="E317" s="35">
        <v>691</v>
      </c>
      <c r="F317" s="52">
        <f t="shared" si="9"/>
        <v>0</v>
      </c>
    </row>
    <row r="318" spans="1:6" ht="26.25" customHeight="1">
      <c r="A318" s="39" t="s">
        <v>358</v>
      </c>
      <c r="B318" s="35"/>
      <c r="C318" s="35"/>
      <c r="D318" s="52"/>
      <c r="E318" s="35"/>
      <c r="F318" s="52"/>
    </row>
    <row r="319" spans="1:6" ht="26.25" customHeight="1">
      <c r="A319" s="39" t="s">
        <v>359</v>
      </c>
      <c r="B319" s="35">
        <v>738</v>
      </c>
      <c r="C319" s="35"/>
      <c r="D319" s="52">
        <f t="shared" si="8"/>
        <v>0</v>
      </c>
      <c r="E319" s="35">
        <v>40</v>
      </c>
      <c r="F319" s="52">
        <f t="shared" si="9"/>
        <v>0</v>
      </c>
    </row>
    <row r="320" spans="1:6" ht="26.25" customHeight="1">
      <c r="A320" s="39" t="s">
        <v>521</v>
      </c>
      <c r="B320" s="35">
        <v>30</v>
      </c>
      <c r="C320" s="35">
        <v>30</v>
      </c>
      <c r="D320" s="52">
        <f t="shared" si="8"/>
        <v>1</v>
      </c>
      <c r="E320" s="35"/>
      <c r="F320" s="52"/>
    </row>
    <row r="321" spans="1:6" ht="26.25" customHeight="1">
      <c r="A321" s="39" t="s">
        <v>360</v>
      </c>
      <c r="B321" s="35">
        <v>971</v>
      </c>
      <c r="C321" s="35"/>
      <c r="D321" s="52">
        <f t="shared" si="8"/>
        <v>0</v>
      </c>
      <c r="E321" s="35"/>
      <c r="F321" s="52"/>
    </row>
    <row r="322" spans="1:6" ht="26.25" customHeight="1">
      <c r="A322" s="39" t="s">
        <v>361</v>
      </c>
      <c r="B322" s="35">
        <v>16181</v>
      </c>
      <c r="C322" s="35">
        <v>673</v>
      </c>
      <c r="D322" s="52">
        <f t="shared" si="8"/>
        <v>4.1591990606266609E-2</v>
      </c>
      <c r="E322" s="35">
        <v>2704</v>
      </c>
      <c r="F322" s="52">
        <f t="shared" si="9"/>
        <v>0.24889053254437871</v>
      </c>
    </row>
    <row r="323" spans="1:6" ht="26.25" customHeight="1">
      <c r="A323" s="38" t="s">
        <v>362</v>
      </c>
      <c r="B323" s="35">
        <f>SUM(B324:B325)</f>
        <v>6093</v>
      </c>
      <c r="C323" s="35">
        <f>SUM(C324:C325)</f>
        <v>2924</v>
      </c>
      <c r="D323" s="52">
        <f t="shared" si="8"/>
        <v>0.47989496143115051</v>
      </c>
      <c r="E323" s="35">
        <v>41</v>
      </c>
      <c r="F323" s="52">
        <f t="shared" si="9"/>
        <v>71.317073170731703</v>
      </c>
    </row>
    <row r="324" spans="1:6" ht="26.25" customHeight="1">
      <c r="A324" s="39" t="s">
        <v>363</v>
      </c>
      <c r="B324" s="35">
        <v>6038</v>
      </c>
      <c r="C324" s="35">
        <v>2924</v>
      </c>
      <c r="D324" s="52">
        <f t="shared" si="8"/>
        <v>0.484266313348791</v>
      </c>
      <c r="E324" s="35">
        <v>41</v>
      </c>
      <c r="F324" s="52">
        <f t="shared" si="9"/>
        <v>71.317073170731703</v>
      </c>
    </row>
    <row r="325" spans="1:6" ht="26.25" customHeight="1">
      <c r="A325" s="39" t="s">
        <v>522</v>
      </c>
      <c r="B325" s="35">
        <v>55</v>
      </c>
      <c r="C325" s="35"/>
      <c r="D325" s="52">
        <f t="shared" si="8"/>
        <v>0</v>
      </c>
      <c r="E325" s="35"/>
      <c r="F325" s="52"/>
    </row>
    <row r="326" spans="1:6" ht="26.25" customHeight="1">
      <c r="A326" s="38" t="s">
        <v>364</v>
      </c>
      <c r="B326" s="35">
        <f>SUM(B327:B334)</f>
        <v>38074</v>
      </c>
      <c r="C326" s="35">
        <f>SUM(C327:C334)</f>
        <v>6214</v>
      </c>
      <c r="D326" s="52">
        <f t="shared" ref="D326:D389" si="10">C326/B326</f>
        <v>0.16320848873246835</v>
      </c>
      <c r="E326" s="35">
        <v>3105</v>
      </c>
      <c r="F326" s="52">
        <f t="shared" ref="F326:F386" si="11">C326/E326</f>
        <v>2.0012882447665055</v>
      </c>
    </row>
    <row r="327" spans="1:6" ht="26.25" customHeight="1">
      <c r="A327" s="39" t="s">
        <v>365</v>
      </c>
      <c r="B327" s="35">
        <v>780</v>
      </c>
      <c r="C327" s="35">
        <v>417</v>
      </c>
      <c r="D327" s="52">
        <f t="shared" si="10"/>
        <v>0.5346153846153846</v>
      </c>
      <c r="E327" s="35">
        <v>368</v>
      </c>
      <c r="F327" s="52">
        <f t="shared" si="11"/>
        <v>1.1331521739130435</v>
      </c>
    </row>
    <row r="328" spans="1:6" ht="26.25" customHeight="1">
      <c r="A328" s="39" t="s">
        <v>366</v>
      </c>
      <c r="B328" s="35">
        <v>763</v>
      </c>
      <c r="C328" s="35">
        <v>0</v>
      </c>
      <c r="D328" s="52">
        <f t="shared" si="10"/>
        <v>0</v>
      </c>
      <c r="E328" s="35">
        <v>434</v>
      </c>
      <c r="F328" s="52">
        <f t="shared" si="11"/>
        <v>0</v>
      </c>
    </row>
    <row r="329" spans="1:6" ht="26.25" customHeight="1">
      <c r="A329" s="39" t="s">
        <v>367</v>
      </c>
      <c r="B329" s="35">
        <v>2679</v>
      </c>
      <c r="C329" s="35">
        <v>1331</v>
      </c>
      <c r="D329" s="52">
        <f t="shared" si="10"/>
        <v>0.49682717431877566</v>
      </c>
      <c r="E329" s="35">
        <v>1208</v>
      </c>
      <c r="F329" s="52">
        <f t="shared" si="11"/>
        <v>1.1018211920529801</v>
      </c>
    </row>
    <row r="330" spans="1:6" ht="26.25" customHeight="1">
      <c r="A330" s="39" t="s">
        <v>523</v>
      </c>
      <c r="B330" s="35">
        <v>40</v>
      </c>
      <c r="C330" s="35"/>
      <c r="D330" s="52">
        <f t="shared" si="10"/>
        <v>0</v>
      </c>
      <c r="E330" s="35"/>
      <c r="F330" s="52"/>
    </row>
    <row r="331" spans="1:6" ht="26.25" customHeight="1">
      <c r="A331" s="39" t="s">
        <v>368</v>
      </c>
      <c r="B331" s="35">
        <v>80</v>
      </c>
      <c r="C331" s="35">
        <v>0</v>
      </c>
      <c r="D331" s="52">
        <f t="shared" si="10"/>
        <v>0</v>
      </c>
      <c r="E331" s="35">
        <v>53</v>
      </c>
      <c r="F331" s="52">
        <f t="shared" si="11"/>
        <v>0</v>
      </c>
    </row>
    <row r="332" spans="1:6" ht="26.25" customHeight="1">
      <c r="A332" s="39" t="s">
        <v>369</v>
      </c>
      <c r="B332" s="35">
        <v>1056</v>
      </c>
      <c r="C332" s="35">
        <v>23</v>
      </c>
      <c r="D332" s="52">
        <f t="shared" si="10"/>
        <v>2.1780303030303032E-2</v>
      </c>
      <c r="E332" s="35">
        <v>179</v>
      </c>
      <c r="F332" s="52">
        <f t="shared" si="11"/>
        <v>0.12849162011173185</v>
      </c>
    </row>
    <row r="333" spans="1:6" ht="26.25" customHeight="1">
      <c r="A333" s="39" t="s">
        <v>370</v>
      </c>
      <c r="B333" s="35">
        <v>3</v>
      </c>
      <c r="C333" s="35"/>
      <c r="D333" s="52">
        <f t="shared" si="10"/>
        <v>0</v>
      </c>
      <c r="E333" s="35"/>
      <c r="F333" s="52"/>
    </row>
    <row r="334" spans="1:6" ht="26.25" customHeight="1">
      <c r="A334" s="39" t="s">
        <v>371</v>
      </c>
      <c r="B334" s="35">
        <v>32673</v>
      </c>
      <c r="C334" s="35">
        <v>4443</v>
      </c>
      <c r="D334" s="52">
        <f t="shared" si="10"/>
        <v>0.13598383986778073</v>
      </c>
      <c r="E334" s="35">
        <v>863</v>
      </c>
      <c r="F334" s="52">
        <f t="shared" si="11"/>
        <v>5.1483198146002316</v>
      </c>
    </row>
    <row r="335" spans="1:6" ht="26.25" customHeight="1">
      <c r="A335" s="38" t="s">
        <v>372</v>
      </c>
      <c r="B335" s="35">
        <f>SUM(B336:B337)</f>
        <v>0</v>
      </c>
      <c r="C335" s="35">
        <f>SUM(C336:C337)</f>
        <v>0</v>
      </c>
      <c r="D335" s="52"/>
      <c r="E335" s="35">
        <v>130</v>
      </c>
      <c r="F335" s="52">
        <f t="shared" si="11"/>
        <v>0</v>
      </c>
    </row>
    <row r="336" spans="1:6" ht="26.25" customHeight="1">
      <c r="A336" s="39" t="s">
        <v>373</v>
      </c>
      <c r="B336" s="35"/>
      <c r="C336" s="35"/>
      <c r="D336" s="52"/>
      <c r="E336" s="35">
        <v>130</v>
      </c>
      <c r="F336" s="52">
        <f t="shared" si="11"/>
        <v>0</v>
      </c>
    </row>
    <row r="337" spans="1:6" ht="26.25" customHeight="1">
      <c r="A337" s="39" t="s">
        <v>374</v>
      </c>
      <c r="B337" s="35"/>
      <c r="C337" s="35"/>
      <c r="D337" s="52"/>
      <c r="E337" s="35"/>
      <c r="F337" s="52"/>
    </row>
    <row r="338" spans="1:6" ht="26.25" customHeight="1">
      <c r="A338" s="38" t="s">
        <v>375</v>
      </c>
      <c r="B338" s="35">
        <f>SUM(B339:B341)</f>
        <v>537</v>
      </c>
      <c r="C338" s="35">
        <f>SUM(C339:C341)</f>
        <v>812</v>
      </c>
      <c r="D338" s="52">
        <f t="shared" si="10"/>
        <v>1.5121042830540037</v>
      </c>
      <c r="E338" s="35">
        <v>1502</v>
      </c>
      <c r="F338" s="52">
        <f t="shared" si="11"/>
        <v>0.54061251664447407</v>
      </c>
    </row>
    <row r="339" spans="1:6" ht="26.25" customHeight="1">
      <c r="A339" s="39" t="s">
        <v>376</v>
      </c>
      <c r="B339" s="35">
        <v>537</v>
      </c>
      <c r="C339" s="35">
        <v>609</v>
      </c>
      <c r="D339" s="52">
        <f t="shared" si="10"/>
        <v>1.1340782122905029</v>
      </c>
      <c r="E339" s="35">
        <v>284</v>
      </c>
      <c r="F339" s="52">
        <f t="shared" si="11"/>
        <v>2.1443661971830985</v>
      </c>
    </row>
    <row r="340" spans="1:6" ht="26.25" customHeight="1">
      <c r="A340" s="39" t="s">
        <v>377</v>
      </c>
      <c r="B340" s="35"/>
      <c r="C340" s="35">
        <v>203</v>
      </c>
      <c r="D340" s="52"/>
      <c r="E340" s="35">
        <v>70</v>
      </c>
      <c r="F340" s="52">
        <f t="shared" si="11"/>
        <v>2.9</v>
      </c>
    </row>
    <row r="341" spans="1:6" ht="26.25" customHeight="1">
      <c r="A341" s="39" t="s">
        <v>378</v>
      </c>
      <c r="B341" s="35"/>
      <c r="C341" s="35"/>
      <c r="D341" s="52"/>
      <c r="E341" s="35">
        <v>1148</v>
      </c>
      <c r="F341" s="52">
        <f t="shared" si="11"/>
        <v>0</v>
      </c>
    </row>
    <row r="342" spans="1:6" ht="26.25" customHeight="1">
      <c r="A342" s="38" t="s">
        <v>379</v>
      </c>
      <c r="B342" s="35">
        <f>B343</f>
        <v>1245</v>
      </c>
      <c r="C342" s="35"/>
      <c r="D342" s="52">
        <f t="shared" si="10"/>
        <v>0</v>
      </c>
      <c r="E342" s="35"/>
      <c r="F342" s="52"/>
    </row>
    <row r="343" spans="1:6" ht="26.25" customHeight="1">
      <c r="A343" s="39" t="s">
        <v>380</v>
      </c>
      <c r="B343" s="35">
        <v>1245</v>
      </c>
      <c r="C343" s="35"/>
      <c r="D343" s="52">
        <f t="shared" si="10"/>
        <v>0</v>
      </c>
      <c r="E343" s="35"/>
      <c r="F343" s="52"/>
    </row>
    <row r="344" spans="1:6" ht="26.25" customHeight="1">
      <c r="A344" s="9" t="s">
        <v>381</v>
      </c>
      <c r="B344" s="35">
        <f>B345</f>
        <v>5773</v>
      </c>
      <c r="C344" s="35">
        <f>C345</f>
        <v>846</v>
      </c>
      <c r="D344" s="52">
        <f t="shared" si="10"/>
        <v>0.14654425775160229</v>
      </c>
      <c r="E344" s="35">
        <v>1683</v>
      </c>
      <c r="F344" s="52">
        <f t="shared" si="11"/>
        <v>0.50267379679144386</v>
      </c>
    </row>
    <row r="345" spans="1:6" ht="26.25" customHeight="1">
      <c r="A345" s="38" t="s">
        <v>382</v>
      </c>
      <c r="B345" s="35">
        <f>SUM(B346:B349)</f>
        <v>5773</v>
      </c>
      <c r="C345" s="35">
        <f>SUM(C346:C349)</f>
        <v>846</v>
      </c>
      <c r="D345" s="52">
        <f t="shared" si="10"/>
        <v>0.14654425775160229</v>
      </c>
      <c r="E345" s="35">
        <v>1683</v>
      </c>
      <c r="F345" s="52">
        <f t="shared" si="11"/>
        <v>0.50267379679144386</v>
      </c>
    </row>
    <row r="346" spans="1:6" ht="26.25" customHeight="1">
      <c r="A346" s="39" t="s">
        <v>383</v>
      </c>
      <c r="B346" s="35">
        <v>590</v>
      </c>
      <c r="C346" s="35">
        <v>289</v>
      </c>
      <c r="D346" s="52">
        <f t="shared" si="10"/>
        <v>0.48983050847457626</v>
      </c>
      <c r="E346" s="35">
        <v>320</v>
      </c>
      <c r="F346" s="52">
        <f t="shared" si="11"/>
        <v>0.90312499999999996</v>
      </c>
    </row>
    <row r="347" spans="1:6" ht="26.25" customHeight="1">
      <c r="A347" s="39" t="s">
        <v>384</v>
      </c>
      <c r="B347" s="35">
        <v>0</v>
      </c>
      <c r="C347" s="35"/>
      <c r="D347" s="52"/>
      <c r="E347" s="35"/>
      <c r="F347" s="52"/>
    </row>
    <row r="348" spans="1:6" ht="26.25" customHeight="1">
      <c r="A348" s="39" t="s">
        <v>385</v>
      </c>
      <c r="B348" s="35">
        <v>4478</v>
      </c>
      <c r="C348" s="35">
        <v>407</v>
      </c>
      <c r="D348" s="52">
        <f t="shared" si="10"/>
        <v>9.0888789638231354E-2</v>
      </c>
      <c r="E348" s="35">
        <v>487</v>
      </c>
      <c r="F348" s="52">
        <f t="shared" si="11"/>
        <v>0.83572895277207393</v>
      </c>
    </row>
    <row r="349" spans="1:6" ht="26.25" customHeight="1">
      <c r="A349" s="39" t="s">
        <v>386</v>
      </c>
      <c r="B349" s="35">
        <v>705</v>
      </c>
      <c r="C349" s="35">
        <v>150</v>
      </c>
      <c r="D349" s="52">
        <f t="shared" si="10"/>
        <v>0.21276595744680851</v>
      </c>
      <c r="E349" s="35">
        <v>876</v>
      </c>
      <c r="F349" s="52">
        <f t="shared" si="11"/>
        <v>0.17123287671232876</v>
      </c>
    </row>
    <row r="350" spans="1:6" ht="26.25" customHeight="1">
      <c r="A350" s="9" t="s">
        <v>387</v>
      </c>
      <c r="B350" s="35">
        <f>B351+B353+B356+B360</f>
        <v>2005</v>
      </c>
      <c r="C350" s="35">
        <f>C351+C353+C356+C360</f>
        <v>2672</v>
      </c>
      <c r="D350" s="52">
        <f t="shared" si="10"/>
        <v>1.3326683291770574</v>
      </c>
      <c r="E350" s="35">
        <v>6337</v>
      </c>
      <c r="F350" s="52">
        <f t="shared" si="11"/>
        <v>0.42165062332333914</v>
      </c>
    </row>
    <row r="351" spans="1:6" ht="26.25" customHeight="1">
      <c r="A351" s="38" t="s">
        <v>388</v>
      </c>
      <c r="B351" s="35">
        <f>B352</f>
        <v>33</v>
      </c>
      <c r="C351" s="35">
        <f>C352</f>
        <v>12</v>
      </c>
      <c r="D351" s="52">
        <f t="shared" si="10"/>
        <v>0.36363636363636365</v>
      </c>
      <c r="E351" s="35">
        <v>35</v>
      </c>
      <c r="F351" s="52">
        <f t="shared" si="11"/>
        <v>0.34285714285714286</v>
      </c>
    </row>
    <row r="352" spans="1:6" ht="26.25" customHeight="1">
      <c r="A352" s="39" t="s">
        <v>389</v>
      </c>
      <c r="B352" s="35">
        <v>33</v>
      </c>
      <c r="C352" s="35">
        <v>12</v>
      </c>
      <c r="D352" s="52">
        <f t="shared" si="10"/>
        <v>0.36363636363636365</v>
      </c>
      <c r="E352" s="35">
        <v>35</v>
      </c>
      <c r="F352" s="52">
        <f t="shared" si="11"/>
        <v>0.34285714285714286</v>
      </c>
    </row>
    <row r="353" spans="1:6" ht="26.25" customHeight="1">
      <c r="A353" s="38" t="s">
        <v>390</v>
      </c>
      <c r="B353" s="35">
        <f>SUM(B354:B355)</f>
        <v>473</v>
      </c>
      <c r="C353" s="35">
        <f>SUM(C354:C355)</f>
        <v>329</v>
      </c>
      <c r="D353" s="52">
        <f t="shared" si="10"/>
        <v>0.69556025369978858</v>
      </c>
      <c r="E353" s="35">
        <v>148</v>
      </c>
      <c r="F353" s="52">
        <f t="shared" si="11"/>
        <v>2.2229729729729728</v>
      </c>
    </row>
    <row r="354" spans="1:6" ht="26.25" customHeight="1">
      <c r="A354" s="39" t="s">
        <v>391</v>
      </c>
      <c r="B354" s="35">
        <v>281</v>
      </c>
      <c r="C354" s="35">
        <v>158</v>
      </c>
      <c r="D354" s="52">
        <f t="shared" si="10"/>
        <v>0.56227758007117434</v>
      </c>
      <c r="E354" s="35">
        <v>146</v>
      </c>
      <c r="F354" s="52">
        <f t="shared" si="11"/>
        <v>1.0821917808219179</v>
      </c>
    </row>
    <row r="355" spans="1:6" ht="26.25" customHeight="1">
      <c r="A355" s="39" t="s">
        <v>392</v>
      </c>
      <c r="B355" s="35">
        <v>192</v>
      </c>
      <c r="C355" s="35">
        <v>171</v>
      </c>
      <c r="D355" s="52">
        <f t="shared" si="10"/>
        <v>0.890625</v>
      </c>
      <c r="E355" s="35">
        <v>2</v>
      </c>
      <c r="F355" s="52">
        <f t="shared" si="11"/>
        <v>85.5</v>
      </c>
    </row>
    <row r="356" spans="1:6" ht="26.25" customHeight="1">
      <c r="A356" s="38" t="s">
        <v>393</v>
      </c>
      <c r="B356" s="35">
        <f>SUM(B357:B359)</f>
        <v>699</v>
      </c>
      <c r="C356" s="35">
        <f>SUM(C357:C359)</f>
        <v>680</v>
      </c>
      <c r="D356" s="52">
        <f t="shared" si="10"/>
        <v>0.97281831187410583</v>
      </c>
      <c r="E356" s="35">
        <v>345</v>
      </c>
      <c r="F356" s="52">
        <f t="shared" si="11"/>
        <v>1.9710144927536233</v>
      </c>
    </row>
    <row r="357" spans="1:6" ht="26.25" customHeight="1">
      <c r="A357" s="39" t="s">
        <v>394</v>
      </c>
      <c r="B357" s="35">
        <v>529</v>
      </c>
      <c r="C357" s="35">
        <v>343</v>
      </c>
      <c r="D357" s="52">
        <f t="shared" si="10"/>
        <v>0.6483931947069943</v>
      </c>
      <c r="E357" s="35">
        <v>313</v>
      </c>
      <c r="F357" s="52">
        <f t="shared" si="11"/>
        <v>1.0958466453674121</v>
      </c>
    </row>
    <row r="358" spans="1:6" ht="26.25" customHeight="1">
      <c r="A358" s="39" t="s">
        <v>540</v>
      </c>
      <c r="B358" s="35"/>
      <c r="C358" s="35">
        <v>261</v>
      </c>
      <c r="D358" s="52"/>
      <c r="E358" s="35"/>
      <c r="F358" s="52"/>
    </row>
    <row r="359" spans="1:6" ht="26.25" customHeight="1">
      <c r="A359" s="39" t="s">
        <v>395</v>
      </c>
      <c r="B359" s="35">
        <v>170</v>
      </c>
      <c r="C359" s="35">
        <v>76</v>
      </c>
      <c r="D359" s="52">
        <f t="shared" si="10"/>
        <v>0.44705882352941179</v>
      </c>
      <c r="E359" s="35">
        <v>32</v>
      </c>
      <c r="F359" s="52">
        <f t="shared" si="11"/>
        <v>2.375</v>
      </c>
    </row>
    <row r="360" spans="1:6" ht="26.25" customHeight="1">
      <c r="A360" s="38" t="s">
        <v>396</v>
      </c>
      <c r="B360" s="35">
        <f>SUM(B361:B362)</f>
        <v>800</v>
      </c>
      <c r="C360" s="35">
        <f>SUM(C361:C362)</f>
        <v>1651</v>
      </c>
      <c r="D360" s="52">
        <f t="shared" si="10"/>
        <v>2.0637500000000002</v>
      </c>
      <c r="E360" s="35">
        <v>5809</v>
      </c>
      <c r="F360" s="52">
        <f t="shared" si="11"/>
        <v>0.2842141504561887</v>
      </c>
    </row>
    <row r="361" spans="1:6" ht="26.25" customHeight="1">
      <c r="A361" s="39" t="s">
        <v>397</v>
      </c>
      <c r="B361" s="35">
        <v>0</v>
      </c>
      <c r="C361" s="35">
        <v>1651</v>
      </c>
      <c r="D361" s="52"/>
      <c r="E361" s="35">
        <v>5809</v>
      </c>
      <c r="F361" s="52">
        <f t="shared" si="11"/>
        <v>0.2842141504561887</v>
      </c>
    </row>
    <row r="362" spans="1:6" ht="26.25" customHeight="1">
      <c r="A362" s="39" t="s">
        <v>524</v>
      </c>
      <c r="B362" s="35">
        <v>800</v>
      </c>
      <c r="C362" s="35"/>
      <c r="D362" s="52">
        <f t="shared" si="10"/>
        <v>0</v>
      </c>
      <c r="E362" s="35"/>
      <c r="F362" s="52"/>
    </row>
    <row r="363" spans="1:6" ht="26.25" customHeight="1">
      <c r="A363" s="9" t="s">
        <v>398</v>
      </c>
      <c r="B363" s="35">
        <f>B364</f>
        <v>412</v>
      </c>
      <c r="C363" s="35">
        <f>C364</f>
        <v>164</v>
      </c>
      <c r="D363" s="52">
        <f t="shared" si="10"/>
        <v>0.39805825242718446</v>
      </c>
      <c r="E363" s="35">
        <v>199</v>
      </c>
      <c r="F363" s="52">
        <f t="shared" si="11"/>
        <v>0.82412060301507539</v>
      </c>
    </row>
    <row r="364" spans="1:6" ht="26.25" customHeight="1">
      <c r="A364" s="38" t="s">
        <v>399</v>
      </c>
      <c r="B364" s="35">
        <f>SUM(B365:B366)</f>
        <v>412</v>
      </c>
      <c r="C364" s="35">
        <f>SUM(C365:C366)</f>
        <v>164</v>
      </c>
      <c r="D364" s="52">
        <f t="shared" si="10"/>
        <v>0.39805825242718446</v>
      </c>
      <c r="E364" s="35">
        <v>199</v>
      </c>
      <c r="F364" s="52">
        <f t="shared" si="11"/>
        <v>0.82412060301507539</v>
      </c>
    </row>
    <row r="365" spans="1:6" ht="26.25" customHeight="1">
      <c r="A365" s="39" t="s">
        <v>400</v>
      </c>
      <c r="B365" s="35">
        <v>373</v>
      </c>
      <c r="C365" s="35">
        <v>164</v>
      </c>
      <c r="D365" s="52">
        <f t="shared" si="10"/>
        <v>0.43967828418230565</v>
      </c>
      <c r="E365" s="35">
        <v>169</v>
      </c>
      <c r="F365" s="52">
        <f t="shared" si="11"/>
        <v>0.97041420118343191</v>
      </c>
    </row>
    <row r="366" spans="1:6" ht="26.25" customHeight="1">
      <c r="A366" s="39" t="s">
        <v>401</v>
      </c>
      <c r="B366" s="35">
        <v>39</v>
      </c>
      <c r="C366" s="35"/>
      <c r="D366" s="52">
        <f t="shared" si="10"/>
        <v>0</v>
      </c>
      <c r="E366" s="35">
        <v>30</v>
      </c>
      <c r="F366" s="52">
        <f t="shared" si="11"/>
        <v>0</v>
      </c>
    </row>
    <row r="367" spans="1:6" ht="26.25" customHeight="1">
      <c r="A367" s="9" t="s">
        <v>402</v>
      </c>
      <c r="B367" s="35">
        <f>B368</f>
        <v>33</v>
      </c>
      <c r="C367" s="35">
        <f>C368</f>
        <v>8</v>
      </c>
      <c r="D367" s="52">
        <f t="shared" si="10"/>
        <v>0.24242424242424243</v>
      </c>
      <c r="E367" s="35">
        <v>43</v>
      </c>
      <c r="F367" s="52">
        <f t="shared" si="11"/>
        <v>0.18604651162790697</v>
      </c>
    </row>
    <row r="368" spans="1:6" ht="26.25" customHeight="1">
      <c r="A368" s="38" t="s">
        <v>403</v>
      </c>
      <c r="B368" s="35">
        <f>SUM(B369:B370)</f>
        <v>33</v>
      </c>
      <c r="C368" s="35">
        <f>SUM(C369:C370)</f>
        <v>8</v>
      </c>
      <c r="D368" s="52">
        <f t="shared" si="10"/>
        <v>0.24242424242424243</v>
      </c>
      <c r="E368" s="35">
        <v>43</v>
      </c>
      <c r="F368" s="52">
        <f t="shared" si="11"/>
        <v>0.18604651162790697</v>
      </c>
    </row>
    <row r="369" spans="1:7" ht="26.25" customHeight="1">
      <c r="A369" s="38" t="s">
        <v>525</v>
      </c>
      <c r="B369" s="35">
        <v>10</v>
      </c>
      <c r="C369" s="35"/>
      <c r="D369" s="52">
        <f t="shared" si="10"/>
        <v>0</v>
      </c>
      <c r="E369" s="35"/>
      <c r="F369" s="52"/>
    </row>
    <row r="370" spans="1:7" ht="26.25" customHeight="1">
      <c r="A370" s="39" t="s">
        <v>404</v>
      </c>
      <c r="B370" s="35">
        <v>23</v>
      </c>
      <c r="C370" s="35">
        <v>8</v>
      </c>
      <c r="D370" s="52">
        <f t="shared" si="10"/>
        <v>0.34782608695652173</v>
      </c>
      <c r="E370" s="35">
        <v>43</v>
      </c>
      <c r="F370" s="52">
        <f t="shared" si="11"/>
        <v>0.18604651162790697</v>
      </c>
    </row>
    <row r="371" spans="1:7" ht="26.25" customHeight="1">
      <c r="A371" s="9" t="s">
        <v>405</v>
      </c>
      <c r="B371" s="35">
        <f>B372</f>
        <v>0</v>
      </c>
      <c r="C371" s="35">
        <f>C372</f>
        <v>820</v>
      </c>
      <c r="D371" s="52"/>
      <c r="E371" s="35">
        <v>810</v>
      </c>
      <c r="F371" s="52">
        <f t="shared" si="11"/>
        <v>1.0123456790123457</v>
      </c>
    </row>
    <row r="372" spans="1:7" ht="26.25" customHeight="1">
      <c r="A372" s="38" t="s">
        <v>406</v>
      </c>
      <c r="B372" s="35">
        <v>0</v>
      </c>
      <c r="C372" s="35">
        <v>820</v>
      </c>
      <c r="D372" s="52"/>
      <c r="E372" s="35">
        <v>810</v>
      </c>
      <c r="F372" s="52">
        <f t="shared" si="11"/>
        <v>1.0123456790123457</v>
      </c>
    </row>
    <row r="373" spans="1:7" ht="26.25" customHeight="1">
      <c r="A373" s="9" t="s">
        <v>407</v>
      </c>
      <c r="B373" s="35">
        <f>B374+B380</f>
        <v>5679</v>
      </c>
      <c r="C373" s="35">
        <f>C374+C380</f>
        <v>2256</v>
      </c>
      <c r="D373" s="52">
        <f t="shared" si="10"/>
        <v>0.39725303750660329</v>
      </c>
      <c r="E373" s="35">
        <v>2144</v>
      </c>
      <c r="F373" s="52">
        <f t="shared" si="11"/>
        <v>1.0522388059701493</v>
      </c>
    </row>
    <row r="374" spans="1:7" ht="26.25" customHeight="1">
      <c r="A374" s="38" t="s">
        <v>408</v>
      </c>
      <c r="B374" s="35">
        <f>SUM(B375:B379)</f>
        <v>5213</v>
      </c>
      <c r="C374" s="35">
        <f>SUM(C375:C379)</f>
        <v>2181</v>
      </c>
      <c r="D374" s="52">
        <f t="shared" si="10"/>
        <v>0.41837713408785726</v>
      </c>
      <c r="E374" s="35">
        <v>2002</v>
      </c>
      <c r="F374" s="52">
        <f t="shared" si="11"/>
        <v>1.0894105894105894</v>
      </c>
    </row>
    <row r="375" spans="1:7" ht="26.25" customHeight="1">
      <c r="A375" s="39" t="s">
        <v>409</v>
      </c>
      <c r="B375" s="35">
        <v>1064</v>
      </c>
      <c r="C375" s="35">
        <v>563</v>
      </c>
      <c r="D375" s="52">
        <f t="shared" si="10"/>
        <v>0.52913533834586468</v>
      </c>
      <c r="E375" s="35">
        <v>509</v>
      </c>
      <c r="F375" s="52">
        <f t="shared" si="11"/>
        <v>1.1060903732809431</v>
      </c>
      <c r="G375" s="48"/>
    </row>
    <row r="376" spans="1:7" ht="20.100000000000001" customHeight="1">
      <c r="A376" s="39" t="s">
        <v>526</v>
      </c>
      <c r="B376" s="35">
        <v>6</v>
      </c>
      <c r="C376" s="35"/>
      <c r="D376" s="52">
        <f t="shared" si="10"/>
        <v>0</v>
      </c>
      <c r="E376" s="35"/>
      <c r="F376" s="52"/>
    </row>
    <row r="377" spans="1:7" ht="20.100000000000001" customHeight="1">
      <c r="A377" s="39" t="s">
        <v>410</v>
      </c>
      <c r="B377" s="35">
        <v>1701</v>
      </c>
      <c r="C377" s="35">
        <v>286</v>
      </c>
      <c r="D377" s="52">
        <f t="shared" si="10"/>
        <v>0.16813639035861258</v>
      </c>
      <c r="E377" s="35">
        <v>212</v>
      </c>
      <c r="F377" s="52">
        <f t="shared" si="11"/>
        <v>1.3490566037735849</v>
      </c>
    </row>
    <row r="378" spans="1:7" ht="20.100000000000001" customHeight="1">
      <c r="A378" s="39" t="s">
        <v>411</v>
      </c>
      <c r="B378" s="35">
        <v>1595</v>
      </c>
      <c r="C378" s="35">
        <v>830</v>
      </c>
      <c r="D378" s="52">
        <f t="shared" si="10"/>
        <v>0.52037617554858939</v>
      </c>
      <c r="E378" s="35">
        <v>646</v>
      </c>
      <c r="F378" s="52">
        <f t="shared" si="11"/>
        <v>1.2848297213622291</v>
      </c>
    </row>
    <row r="379" spans="1:7" ht="20.100000000000001" customHeight="1">
      <c r="A379" s="39" t="s">
        <v>412</v>
      </c>
      <c r="B379" s="35">
        <v>847</v>
      </c>
      <c r="C379" s="35">
        <v>502</v>
      </c>
      <c r="D379" s="52">
        <f t="shared" si="10"/>
        <v>0.59268004722550172</v>
      </c>
      <c r="E379" s="35">
        <v>635</v>
      </c>
      <c r="F379" s="52">
        <f t="shared" si="11"/>
        <v>0.79055118110236222</v>
      </c>
    </row>
    <row r="380" spans="1:7" ht="20.100000000000001" customHeight="1">
      <c r="A380" s="38" t="s">
        <v>413</v>
      </c>
      <c r="B380" s="35">
        <f>SUM(B381:B382)</f>
        <v>466</v>
      </c>
      <c r="C380" s="35">
        <f>SUM(C381:C382)</f>
        <v>75</v>
      </c>
      <c r="D380" s="52">
        <f t="shared" si="10"/>
        <v>0.1609442060085837</v>
      </c>
      <c r="E380" s="35">
        <v>142</v>
      </c>
      <c r="F380" s="52">
        <f t="shared" si="11"/>
        <v>0.528169014084507</v>
      </c>
    </row>
    <row r="381" spans="1:7" ht="20.100000000000001" customHeight="1">
      <c r="A381" s="39" t="s">
        <v>414</v>
      </c>
      <c r="B381" s="35">
        <v>134</v>
      </c>
      <c r="C381" s="35">
        <v>71</v>
      </c>
      <c r="D381" s="52">
        <f t="shared" si="10"/>
        <v>0.52985074626865669</v>
      </c>
      <c r="E381" s="35">
        <v>58</v>
      </c>
      <c r="F381" s="52">
        <f t="shared" si="11"/>
        <v>1.2241379310344827</v>
      </c>
    </row>
    <row r="382" spans="1:7" ht="20.100000000000001" customHeight="1">
      <c r="A382" s="39" t="s">
        <v>415</v>
      </c>
      <c r="B382" s="35">
        <v>332</v>
      </c>
      <c r="C382" s="35">
        <v>4</v>
      </c>
      <c r="D382" s="52">
        <f t="shared" si="10"/>
        <v>1.2048192771084338E-2</v>
      </c>
      <c r="E382" s="35">
        <v>84</v>
      </c>
      <c r="F382" s="52">
        <f t="shared" si="11"/>
        <v>4.7619047619047616E-2</v>
      </c>
    </row>
    <row r="383" spans="1:7" ht="20.100000000000001" customHeight="1">
      <c r="A383" s="9" t="s">
        <v>416</v>
      </c>
      <c r="B383" s="35">
        <f>B384</f>
        <v>26140</v>
      </c>
      <c r="C383" s="35">
        <f>C384</f>
        <v>3240</v>
      </c>
      <c r="D383" s="52">
        <f t="shared" si="10"/>
        <v>0.12394797245600613</v>
      </c>
      <c r="E383" s="35">
        <v>478</v>
      </c>
      <c r="F383" s="52">
        <f t="shared" si="11"/>
        <v>6.7782426778242675</v>
      </c>
    </row>
    <row r="384" spans="1:7" ht="20.100000000000001" customHeight="1">
      <c r="A384" s="38" t="s">
        <v>417</v>
      </c>
      <c r="B384" s="35">
        <f>SUM(B385:B390)</f>
        <v>26140</v>
      </c>
      <c r="C384" s="35">
        <f>SUM(C385:C390)</f>
        <v>3240</v>
      </c>
      <c r="D384" s="52">
        <f t="shared" si="10"/>
        <v>0.12394797245600613</v>
      </c>
      <c r="E384" s="35">
        <v>478</v>
      </c>
      <c r="F384" s="52">
        <f t="shared" si="11"/>
        <v>6.7782426778242675</v>
      </c>
    </row>
    <row r="385" spans="1:6" ht="20.100000000000001" customHeight="1">
      <c r="A385" s="38" t="s">
        <v>527</v>
      </c>
      <c r="B385" s="35">
        <v>1112</v>
      </c>
      <c r="C385" s="35">
        <v>738</v>
      </c>
      <c r="D385" s="52">
        <f t="shared" si="10"/>
        <v>0.66366906474820142</v>
      </c>
      <c r="E385" s="35"/>
      <c r="F385" s="52"/>
    </row>
    <row r="386" spans="1:6" ht="20.100000000000001" customHeight="1">
      <c r="A386" s="39" t="s">
        <v>418</v>
      </c>
      <c r="B386" s="35">
        <v>221</v>
      </c>
      <c r="C386" s="35">
        <v>12</v>
      </c>
      <c r="D386" s="52">
        <f t="shared" si="10"/>
        <v>5.4298642533936653E-2</v>
      </c>
      <c r="E386" s="35">
        <v>246</v>
      </c>
      <c r="F386" s="52">
        <f t="shared" si="11"/>
        <v>4.878048780487805E-2</v>
      </c>
    </row>
    <row r="387" spans="1:6" ht="20.100000000000001" customHeight="1">
      <c r="A387" s="39" t="s">
        <v>528</v>
      </c>
      <c r="B387" s="35">
        <v>4825</v>
      </c>
      <c r="C387" s="35"/>
      <c r="D387" s="52">
        <f t="shared" si="10"/>
        <v>0</v>
      </c>
      <c r="E387" s="35"/>
      <c r="F387" s="52"/>
    </row>
    <row r="388" spans="1:6" ht="20.100000000000001" customHeight="1">
      <c r="A388" s="39" t="s">
        <v>529</v>
      </c>
      <c r="B388" s="35">
        <v>3755</v>
      </c>
      <c r="C388" s="35">
        <v>1582</v>
      </c>
      <c r="D388" s="52">
        <f t="shared" si="10"/>
        <v>0.42130492676431425</v>
      </c>
      <c r="E388" s="35"/>
      <c r="F388" s="52"/>
    </row>
    <row r="389" spans="1:6" ht="20.100000000000001" customHeight="1">
      <c r="A389" s="39" t="s">
        <v>530</v>
      </c>
      <c r="B389" s="35">
        <v>9172</v>
      </c>
      <c r="C389" s="35"/>
      <c r="D389" s="52">
        <f t="shared" si="10"/>
        <v>0</v>
      </c>
      <c r="E389" s="35"/>
      <c r="F389" s="52"/>
    </row>
    <row r="390" spans="1:6" ht="20.100000000000001" customHeight="1">
      <c r="A390" s="39" t="s">
        <v>419</v>
      </c>
      <c r="B390" s="35">
        <v>7055</v>
      </c>
      <c r="C390" s="35">
        <v>908</v>
      </c>
      <c r="D390" s="52">
        <f t="shared" ref="D390:D417" si="12">C390/B390</f>
        <v>0.12870304748405387</v>
      </c>
      <c r="E390" s="35">
        <v>232</v>
      </c>
      <c r="F390" s="52">
        <f t="shared" ref="F390:F417" si="13">C390/E390</f>
        <v>3.9137931034482758</v>
      </c>
    </row>
    <row r="391" spans="1:6" ht="20.100000000000001" customHeight="1">
      <c r="A391" s="9" t="s">
        <v>420</v>
      </c>
      <c r="B391" s="35">
        <f>B392+B395</f>
        <v>1828</v>
      </c>
      <c r="C391" s="35">
        <f>C392+C395</f>
        <v>878</v>
      </c>
      <c r="D391" s="52">
        <f t="shared" si="12"/>
        <v>0.4803063457330416</v>
      </c>
      <c r="E391" s="35">
        <v>91</v>
      </c>
      <c r="F391" s="52">
        <f t="shared" si="13"/>
        <v>9.6483516483516478</v>
      </c>
    </row>
    <row r="392" spans="1:6" ht="20.100000000000001" customHeight="1">
      <c r="A392" s="38" t="s">
        <v>421</v>
      </c>
      <c r="B392" s="35">
        <f>SUM(B393:B394)</f>
        <v>1066</v>
      </c>
      <c r="C392" s="35">
        <f>SUM(C393:C394)</f>
        <v>878</v>
      </c>
      <c r="D392" s="52">
        <f t="shared" si="12"/>
        <v>0.82363977485928708</v>
      </c>
      <c r="E392" s="35">
        <v>91</v>
      </c>
      <c r="F392" s="52">
        <f t="shared" si="13"/>
        <v>9.6483516483516478</v>
      </c>
    </row>
    <row r="393" spans="1:6" ht="20.100000000000001" customHeight="1">
      <c r="A393" s="39" t="s">
        <v>422</v>
      </c>
      <c r="B393" s="35">
        <v>1056</v>
      </c>
      <c r="C393" s="35">
        <v>872</v>
      </c>
      <c r="D393" s="52">
        <f t="shared" si="12"/>
        <v>0.8257575757575758</v>
      </c>
      <c r="E393" s="35">
        <v>91</v>
      </c>
      <c r="F393" s="52">
        <f t="shared" si="13"/>
        <v>9.5824175824175821</v>
      </c>
    </row>
    <row r="394" spans="1:6" ht="20.100000000000001" customHeight="1">
      <c r="A394" s="39" t="s">
        <v>423</v>
      </c>
      <c r="B394" s="35">
        <v>10</v>
      </c>
      <c r="C394" s="35">
        <v>6</v>
      </c>
      <c r="D394" s="52">
        <f t="shared" si="12"/>
        <v>0.6</v>
      </c>
      <c r="E394" s="35"/>
      <c r="F394" s="52"/>
    </row>
    <row r="395" spans="1:6" ht="20.100000000000001" customHeight="1">
      <c r="A395" s="38" t="s">
        <v>532</v>
      </c>
      <c r="B395" s="35">
        <f>B396</f>
        <v>762</v>
      </c>
      <c r="C395" s="35">
        <f>C396</f>
        <v>0</v>
      </c>
      <c r="D395" s="52">
        <f t="shared" si="12"/>
        <v>0</v>
      </c>
      <c r="E395" s="35"/>
      <c r="F395" s="52"/>
    </row>
    <row r="396" spans="1:6" ht="20.100000000000001" customHeight="1">
      <c r="A396" s="39" t="s">
        <v>531</v>
      </c>
      <c r="B396" s="35">
        <v>762</v>
      </c>
      <c r="C396" s="35"/>
      <c r="D396" s="52">
        <f t="shared" si="12"/>
        <v>0</v>
      </c>
      <c r="E396" s="35"/>
      <c r="F396" s="52"/>
    </row>
    <row r="397" spans="1:6" ht="20.100000000000001" customHeight="1">
      <c r="A397" s="9" t="s">
        <v>424</v>
      </c>
      <c r="B397" s="35">
        <f>B398+B403</f>
        <v>6198</v>
      </c>
      <c r="C397" s="35">
        <f>C398+C403</f>
        <v>2455</v>
      </c>
      <c r="D397" s="52">
        <f t="shared" si="12"/>
        <v>0.39609551468215554</v>
      </c>
      <c r="E397" s="35">
        <v>1743</v>
      </c>
      <c r="F397" s="52">
        <f t="shared" si="13"/>
        <v>1.408491107286288</v>
      </c>
    </row>
    <row r="398" spans="1:6" ht="20.100000000000001" customHeight="1">
      <c r="A398" s="38" t="s">
        <v>541</v>
      </c>
      <c r="B398" s="35">
        <f>SUM(B399:B402)</f>
        <v>1238</v>
      </c>
      <c r="C398" s="35">
        <f>SUM(C399:C402)</f>
        <v>637</v>
      </c>
      <c r="D398" s="52">
        <f t="shared" si="12"/>
        <v>0.51453957996768984</v>
      </c>
      <c r="E398" s="35">
        <v>553</v>
      </c>
      <c r="F398" s="52">
        <f t="shared" si="13"/>
        <v>1.1518987341772151</v>
      </c>
    </row>
    <row r="399" spans="1:6" ht="20.100000000000001" customHeight="1">
      <c r="A399" s="39" t="s">
        <v>425</v>
      </c>
      <c r="B399" s="35">
        <v>1172</v>
      </c>
      <c r="C399" s="35">
        <v>628</v>
      </c>
      <c r="D399" s="52">
        <f t="shared" si="12"/>
        <v>0.53583617747440271</v>
      </c>
      <c r="E399" s="35">
        <v>548</v>
      </c>
      <c r="F399" s="52">
        <f t="shared" si="13"/>
        <v>1.1459854014598541</v>
      </c>
    </row>
    <row r="400" spans="1:6" ht="20.100000000000001" customHeight="1">
      <c r="A400" s="39" t="s">
        <v>426</v>
      </c>
      <c r="B400" s="35">
        <v>46</v>
      </c>
      <c r="C400" s="35">
        <v>9</v>
      </c>
      <c r="D400" s="52">
        <f t="shared" si="12"/>
        <v>0.19565217391304349</v>
      </c>
      <c r="E400" s="35">
        <v>5</v>
      </c>
      <c r="F400" s="52">
        <f t="shared" si="13"/>
        <v>1.8</v>
      </c>
    </row>
    <row r="401" spans="1:6" ht="20.100000000000001" customHeight="1">
      <c r="A401" s="39" t="s">
        <v>534</v>
      </c>
      <c r="B401" s="35">
        <v>10</v>
      </c>
      <c r="C401" s="35"/>
      <c r="D401" s="52">
        <f t="shared" si="12"/>
        <v>0</v>
      </c>
      <c r="E401" s="35"/>
      <c r="F401" s="52"/>
    </row>
    <row r="402" spans="1:6" ht="20.100000000000001" customHeight="1">
      <c r="A402" s="39" t="s">
        <v>533</v>
      </c>
      <c r="B402" s="35">
        <v>10</v>
      </c>
      <c r="C402" s="35"/>
      <c r="D402" s="52">
        <f t="shared" si="12"/>
        <v>0</v>
      </c>
      <c r="E402" s="35"/>
      <c r="F402" s="52"/>
    </row>
    <row r="403" spans="1:6" ht="20.100000000000001" customHeight="1">
      <c r="A403" s="38" t="s">
        <v>427</v>
      </c>
      <c r="B403" s="35">
        <f>B404</f>
        <v>4960</v>
      </c>
      <c r="C403" s="35">
        <f>C404</f>
        <v>1818</v>
      </c>
      <c r="D403" s="52">
        <f t="shared" si="12"/>
        <v>0.36653225806451611</v>
      </c>
      <c r="E403" s="35">
        <v>1190</v>
      </c>
      <c r="F403" s="52">
        <f t="shared" si="13"/>
        <v>1.5277310924369747</v>
      </c>
    </row>
    <row r="404" spans="1:6" ht="20.100000000000001" customHeight="1">
      <c r="A404" s="39" t="s">
        <v>428</v>
      </c>
      <c r="B404" s="35">
        <v>4960</v>
      </c>
      <c r="C404" s="35">
        <v>1818</v>
      </c>
      <c r="D404" s="52">
        <f t="shared" si="12"/>
        <v>0.36653225806451611</v>
      </c>
      <c r="E404" s="35">
        <v>1190</v>
      </c>
      <c r="F404" s="52">
        <f t="shared" si="13"/>
        <v>1.5277310924369747</v>
      </c>
    </row>
    <row r="405" spans="1:6" ht="20.100000000000001" customHeight="1">
      <c r="A405" s="9" t="s">
        <v>429</v>
      </c>
      <c r="B405" s="35">
        <v>12000</v>
      </c>
      <c r="C405" s="35">
        <v>0</v>
      </c>
      <c r="D405" s="52">
        <f t="shared" si="12"/>
        <v>0</v>
      </c>
      <c r="E405" s="35"/>
      <c r="F405" s="52"/>
    </row>
    <row r="406" spans="1:6" ht="20.100000000000001" customHeight="1">
      <c r="A406" s="9" t="s">
        <v>430</v>
      </c>
      <c r="B406" s="35">
        <f>B407+B409</f>
        <v>46960</v>
      </c>
      <c r="C406" s="35">
        <f>C407+C409</f>
        <v>51</v>
      </c>
      <c r="D406" s="52">
        <f t="shared" si="12"/>
        <v>1.08603066439523E-3</v>
      </c>
      <c r="E406" s="35">
        <v>1</v>
      </c>
      <c r="F406" s="52">
        <f t="shared" si="13"/>
        <v>51</v>
      </c>
    </row>
    <row r="407" spans="1:6" ht="20.100000000000001" customHeight="1">
      <c r="A407" s="38" t="s">
        <v>431</v>
      </c>
      <c r="B407" s="35">
        <f>B408</f>
        <v>20663</v>
      </c>
      <c r="C407" s="35">
        <f>C408</f>
        <v>0</v>
      </c>
      <c r="D407" s="52">
        <f t="shared" si="12"/>
        <v>0</v>
      </c>
      <c r="E407" s="35"/>
      <c r="F407" s="52"/>
    </row>
    <row r="408" spans="1:6" ht="20.100000000000001" customHeight="1">
      <c r="A408" s="39" t="s">
        <v>432</v>
      </c>
      <c r="B408" s="35">
        <v>20663</v>
      </c>
      <c r="C408" s="35"/>
      <c r="D408" s="52">
        <f t="shared" si="12"/>
        <v>0</v>
      </c>
      <c r="E408" s="35"/>
      <c r="F408" s="52"/>
    </row>
    <row r="409" spans="1:6" ht="20.100000000000001" customHeight="1">
      <c r="A409" s="38" t="s">
        <v>433</v>
      </c>
      <c r="B409" s="35">
        <f>B410</f>
        <v>26297</v>
      </c>
      <c r="C409" s="35">
        <f>C410</f>
        <v>51</v>
      </c>
      <c r="D409" s="52">
        <f t="shared" si="12"/>
        <v>1.9393847206905731E-3</v>
      </c>
      <c r="E409" s="35">
        <v>1</v>
      </c>
      <c r="F409" s="52">
        <f t="shared" si="13"/>
        <v>51</v>
      </c>
    </row>
    <row r="410" spans="1:6" ht="20.100000000000001" customHeight="1">
      <c r="A410" s="39" t="s">
        <v>434</v>
      </c>
      <c r="B410" s="35">
        <v>26297</v>
      </c>
      <c r="C410" s="35">
        <v>51</v>
      </c>
      <c r="D410" s="52">
        <f t="shared" si="12"/>
        <v>1.9393847206905731E-3</v>
      </c>
      <c r="E410" s="35">
        <v>1</v>
      </c>
      <c r="F410" s="52">
        <f t="shared" si="13"/>
        <v>51</v>
      </c>
    </row>
    <row r="411" spans="1:6" ht="20.100000000000001" customHeight="1">
      <c r="A411" s="9" t="s">
        <v>435</v>
      </c>
      <c r="B411" s="35">
        <f>B412</f>
        <v>15584</v>
      </c>
      <c r="C411" s="35">
        <f>C412</f>
        <v>6438</v>
      </c>
      <c r="D411" s="52">
        <f t="shared" si="12"/>
        <v>0.41311601642710472</v>
      </c>
      <c r="E411" s="35">
        <v>8877</v>
      </c>
      <c r="F411" s="52">
        <f t="shared" si="13"/>
        <v>0.72524501520784046</v>
      </c>
    </row>
    <row r="412" spans="1:6" ht="20.100000000000001" customHeight="1">
      <c r="A412" s="38" t="s">
        <v>436</v>
      </c>
      <c r="B412" s="35">
        <f>B413</f>
        <v>15584</v>
      </c>
      <c r="C412" s="35">
        <f>C413</f>
        <v>6438</v>
      </c>
      <c r="D412" s="52">
        <f t="shared" si="12"/>
        <v>0.41311601642710472</v>
      </c>
      <c r="E412" s="35">
        <v>8877</v>
      </c>
      <c r="F412" s="52">
        <f t="shared" si="13"/>
        <v>0.72524501520784046</v>
      </c>
    </row>
    <row r="413" spans="1:6" ht="20.100000000000001" customHeight="1">
      <c r="A413" s="39" t="s">
        <v>437</v>
      </c>
      <c r="B413" s="35">
        <v>15584</v>
      </c>
      <c r="C413" s="35">
        <v>6438</v>
      </c>
      <c r="D413" s="52">
        <f t="shared" si="12"/>
        <v>0.41311601642710472</v>
      </c>
      <c r="E413" s="35">
        <v>8877</v>
      </c>
      <c r="F413" s="52">
        <f t="shared" si="13"/>
        <v>0.72524501520784046</v>
      </c>
    </row>
    <row r="414" spans="1:6" ht="20.100000000000001" customHeight="1">
      <c r="A414" s="37" t="s">
        <v>62</v>
      </c>
      <c r="B414" s="35">
        <f t="shared" ref="B414:C416" si="14">B415</f>
        <v>76670</v>
      </c>
      <c r="C414" s="35">
        <f t="shared" si="14"/>
        <v>27870</v>
      </c>
      <c r="D414" s="52">
        <f t="shared" si="12"/>
        <v>0.36350593452458591</v>
      </c>
      <c r="E414" s="18">
        <v>112000</v>
      </c>
      <c r="F414" s="52">
        <f t="shared" si="13"/>
        <v>0.24883928571428571</v>
      </c>
    </row>
    <row r="415" spans="1:6" ht="20.100000000000001" customHeight="1">
      <c r="A415" s="9" t="s">
        <v>438</v>
      </c>
      <c r="B415" s="35">
        <f t="shared" si="14"/>
        <v>76670</v>
      </c>
      <c r="C415" s="35">
        <f t="shared" si="14"/>
        <v>27870</v>
      </c>
      <c r="D415" s="52">
        <f t="shared" si="12"/>
        <v>0.36350593452458591</v>
      </c>
      <c r="E415" s="18">
        <v>112000</v>
      </c>
      <c r="F415" s="52">
        <f t="shared" si="13"/>
        <v>0.24883928571428571</v>
      </c>
    </row>
    <row r="416" spans="1:6" ht="20.100000000000001" customHeight="1">
      <c r="A416" s="9" t="s">
        <v>439</v>
      </c>
      <c r="B416" s="35">
        <f t="shared" si="14"/>
        <v>76670</v>
      </c>
      <c r="C416" s="35">
        <f t="shared" si="14"/>
        <v>27870</v>
      </c>
      <c r="D416" s="52">
        <f t="shared" si="12"/>
        <v>0.36350593452458591</v>
      </c>
      <c r="E416" s="18">
        <v>112000</v>
      </c>
      <c r="F416" s="52">
        <f t="shared" si="13"/>
        <v>0.24883928571428571</v>
      </c>
    </row>
    <row r="417" spans="1:6" ht="20.100000000000001" customHeight="1">
      <c r="A417" s="9" t="s">
        <v>542</v>
      </c>
      <c r="B417" s="35">
        <v>76670</v>
      </c>
      <c r="C417" s="35">
        <v>27870</v>
      </c>
      <c r="D417" s="52">
        <f t="shared" si="12"/>
        <v>0.36350593452458591</v>
      </c>
      <c r="E417" s="18">
        <v>112000</v>
      </c>
      <c r="F417" s="52">
        <f t="shared" si="13"/>
        <v>0.24883928571428571</v>
      </c>
    </row>
  </sheetData>
  <mergeCells count="2">
    <mergeCell ref="A1:D1"/>
    <mergeCell ref="A2:F2"/>
  </mergeCells>
  <phoneticPr fontId="8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39"/>
  <sheetViews>
    <sheetView showGridLines="0" workbookViewId="0">
      <pane ySplit="4" topLeftCell="A5" activePane="bottomLeft" state="frozen"/>
      <selection pane="bottomLeft" activeCell="E4" sqref="E1:E1048576"/>
    </sheetView>
  </sheetViews>
  <sheetFormatPr defaultColWidth="8.7109375" defaultRowHeight="12.75"/>
  <cols>
    <col min="1" max="1" width="36.5703125" style="3" customWidth="1"/>
    <col min="2" max="4" width="14.140625" style="3" customWidth="1"/>
    <col min="5" max="5" width="14.140625" style="3" hidden="1" customWidth="1"/>
    <col min="6" max="6" width="19.140625" style="3" customWidth="1"/>
    <col min="7" max="7" width="9.85546875" style="3" bestFit="1" customWidth="1"/>
    <col min="8" max="16384" width="8.7109375" style="3"/>
  </cols>
  <sheetData>
    <row r="1" spans="1:16" ht="18" customHeight="1">
      <c r="A1" s="107" t="s">
        <v>440</v>
      </c>
      <c r="B1" s="108"/>
      <c r="C1" s="108"/>
      <c r="D1" s="108"/>
      <c r="E1" s="108"/>
      <c r="F1" s="108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7.5" customHeight="1">
      <c r="A2" s="113" t="s">
        <v>497</v>
      </c>
      <c r="B2" s="113"/>
      <c r="C2" s="113"/>
      <c r="D2" s="113"/>
      <c r="E2" s="113"/>
      <c r="F2" s="113"/>
      <c r="P2" s="47"/>
    </row>
    <row r="3" spans="1:16" ht="18" customHeight="1">
      <c r="A3" s="114" t="s">
        <v>1</v>
      </c>
      <c r="B3" s="115"/>
      <c r="C3" s="115"/>
      <c r="D3" s="115"/>
      <c r="E3" s="115"/>
      <c r="F3" s="115"/>
      <c r="P3" s="47"/>
    </row>
    <row r="4" spans="1:16" ht="30" customHeight="1">
      <c r="A4" s="13" t="s">
        <v>2</v>
      </c>
      <c r="B4" s="13" t="s">
        <v>3</v>
      </c>
      <c r="C4" s="2" t="s">
        <v>580</v>
      </c>
      <c r="D4" s="58" t="s">
        <v>571</v>
      </c>
      <c r="E4" s="13" t="s">
        <v>4</v>
      </c>
      <c r="F4" s="58" t="s">
        <v>572</v>
      </c>
      <c r="P4" s="47"/>
    </row>
    <row r="5" spans="1:16" ht="26.25" customHeight="1">
      <c r="A5" s="8" t="s">
        <v>441</v>
      </c>
      <c r="B5" s="11">
        <f>SUM(B6:B10)</f>
        <v>942602</v>
      </c>
      <c r="C5" s="11">
        <f>SUM(C6:C10)</f>
        <v>9942</v>
      </c>
      <c r="D5" s="53">
        <f>C5/B5</f>
        <v>1.0547399644812975E-2</v>
      </c>
      <c r="E5" s="11">
        <f>SUM(E6:E10)</f>
        <v>78055</v>
      </c>
      <c r="F5" s="53">
        <f>C5/E5</f>
        <v>0.12737172506565883</v>
      </c>
      <c r="P5" s="47"/>
    </row>
    <row r="6" spans="1:16" ht="26.25" customHeight="1">
      <c r="A6" s="55" t="s">
        <v>442</v>
      </c>
      <c r="B6" s="10">
        <v>7506</v>
      </c>
      <c r="C6" s="18"/>
      <c r="D6" s="53">
        <f>C6/B6</f>
        <v>0</v>
      </c>
      <c r="E6" s="11">
        <v>367</v>
      </c>
      <c r="F6" s="53">
        <f t="shared" ref="F6:F10" si="0">C6/E6</f>
        <v>0</v>
      </c>
      <c r="P6" s="47"/>
    </row>
    <row r="7" spans="1:16" ht="26.25" customHeight="1">
      <c r="A7" s="56" t="s">
        <v>443</v>
      </c>
      <c r="B7" s="10">
        <v>50042</v>
      </c>
      <c r="C7" s="18"/>
      <c r="D7" s="53">
        <f>C7/B7</f>
        <v>0</v>
      </c>
      <c r="E7" s="11">
        <v>2448</v>
      </c>
      <c r="F7" s="53">
        <f t="shared" si="0"/>
        <v>0</v>
      </c>
      <c r="P7" s="47"/>
    </row>
    <row r="8" spans="1:16" ht="26.25" customHeight="1">
      <c r="A8" s="55" t="s">
        <v>444</v>
      </c>
      <c r="B8" s="11">
        <v>885054</v>
      </c>
      <c r="C8" s="16">
        <v>9912</v>
      </c>
      <c r="D8" s="53">
        <f>C8/B8</f>
        <v>1.1199316651865309E-2</v>
      </c>
      <c r="E8" s="16">
        <v>75238</v>
      </c>
      <c r="F8" s="53">
        <f t="shared" si="0"/>
        <v>0.13174193891384672</v>
      </c>
      <c r="P8" s="47"/>
    </row>
    <row r="9" spans="1:16" ht="21.6" customHeight="1">
      <c r="A9" s="57" t="s">
        <v>445</v>
      </c>
      <c r="B9" s="12"/>
      <c r="C9" s="19"/>
      <c r="D9" s="53"/>
      <c r="E9" s="19"/>
      <c r="F9" s="53"/>
      <c r="P9" s="47"/>
    </row>
    <row r="10" spans="1:16" ht="21.6" customHeight="1">
      <c r="A10" s="57" t="s">
        <v>446</v>
      </c>
      <c r="B10" s="12"/>
      <c r="C10" s="19">
        <v>30</v>
      </c>
      <c r="D10" s="53"/>
      <c r="E10" s="19">
        <v>2</v>
      </c>
      <c r="F10" s="53">
        <f t="shared" si="0"/>
        <v>15</v>
      </c>
      <c r="P10" s="47"/>
    </row>
    <row r="11" spans="1:16">
      <c r="A11" s="47"/>
      <c r="E11" s="22"/>
      <c r="P11" s="47"/>
    </row>
    <row r="12" spans="1:16">
      <c r="A12" s="47"/>
      <c r="E12" s="22"/>
      <c r="P12" s="47"/>
    </row>
    <row r="13" spans="1:16">
      <c r="A13" s="47"/>
      <c r="E13" s="22"/>
      <c r="P13" s="47"/>
    </row>
    <row r="14" spans="1:16">
      <c r="A14" s="47"/>
      <c r="E14" s="22"/>
      <c r="P14" s="47"/>
    </row>
    <row r="15" spans="1:16">
      <c r="A15" s="47"/>
      <c r="E15" s="22"/>
      <c r="P15" s="47"/>
    </row>
    <row r="16" spans="1:16">
      <c r="A16" s="47"/>
      <c r="E16" s="22"/>
      <c r="P16" s="47"/>
    </row>
    <row r="17" spans="1:16">
      <c r="A17" s="47"/>
      <c r="P17" s="47"/>
    </row>
    <row r="18" spans="1:16">
      <c r="A18" s="47"/>
      <c r="P18" s="47"/>
    </row>
    <row r="19" spans="1:16">
      <c r="A19" s="47"/>
      <c r="P19" s="47"/>
    </row>
    <row r="20" spans="1:16">
      <c r="A20" s="47"/>
      <c r="P20" s="47"/>
    </row>
    <row r="21" spans="1:16">
      <c r="A21" s="47"/>
      <c r="P21" s="47"/>
    </row>
    <row r="22" spans="1:16">
      <c r="A22" s="47"/>
      <c r="P22" s="47"/>
    </row>
    <row r="23" spans="1:16">
      <c r="A23" s="47"/>
      <c r="P23" s="47"/>
    </row>
    <row r="24" spans="1:16">
      <c r="A24" s="47"/>
      <c r="P24" s="47"/>
    </row>
    <row r="25" spans="1:16">
      <c r="A25" s="47"/>
      <c r="P25" s="47"/>
    </row>
    <row r="26" spans="1:16">
      <c r="A26" s="47"/>
      <c r="P26" s="47"/>
    </row>
    <row r="27" spans="1:16">
      <c r="A27" s="47"/>
      <c r="P27" s="47"/>
    </row>
    <row r="28" spans="1:16">
      <c r="A28" s="47"/>
      <c r="P28" s="47"/>
    </row>
    <row r="29" spans="1:16">
      <c r="A29" s="47"/>
      <c r="P29" s="47"/>
    </row>
    <row r="30" spans="1:16">
      <c r="A30" s="47"/>
      <c r="P30" s="47"/>
    </row>
    <row r="31" spans="1:16">
      <c r="A31" s="47"/>
      <c r="P31" s="47"/>
    </row>
    <row r="32" spans="1:16">
      <c r="A32" s="47"/>
      <c r="P32" s="47"/>
    </row>
    <row r="33" spans="1:16">
      <c r="A33" s="47"/>
      <c r="P33" s="47"/>
    </row>
    <row r="34" spans="1:16">
      <c r="A34" s="47"/>
      <c r="P34" s="47"/>
    </row>
    <row r="35" spans="1:16">
      <c r="A35" s="47"/>
      <c r="P35" s="47"/>
    </row>
    <row r="36" spans="1:16">
      <c r="A36" s="47"/>
      <c r="P36" s="47"/>
    </row>
    <row r="37" spans="1:16">
      <c r="A37" s="47"/>
      <c r="P37" s="47"/>
    </row>
    <row r="38" spans="1:16">
      <c r="A38" s="47"/>
      <c r="P38" s="47"/>
    </row>
    <row r="39" spans="1:16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</sheetData>
  <mergeCells count="3">
    <mergeCell ref="A1:F1"/>
    <mergeCell ref="A2:F2"/>
    <mergeCell ref="A3:F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5"/>
  <sheetViews>
    <sheetView showGridLines="0" workbookViewId="0">
      <pane ySplit="4" topLeftCell="A5" activePane="bottomLeft" state="frozen"/>
      <selection pane="bottomLeft" activeCell="E4" sqref="E1:E1048576"/>
    </sheetView>
  </sheetViews>
  <sheetFormatPr defaultColWidth="8.7109375" defaultRowHeight="12.75"/>
  <cols>
    <col min="1" max="1" width="24.140625" style="3" customWidth="1"/>
    <col min="2" max="3" width="14.140625" style="3" customWidth="1"/>
    <col min="4" max="4" width="17.28515625" style="3" customWidth="1"/>
    <col min="5" max="5" width="14.140625" style="3" hidden="1" customWidth="1"/>
    <col min="6" max="6" width="20.42578125" style="3" customWidth="1"/>
    <col min="7" max="16384" width="8.7109375" style="3"/>
  </cols>
  <sheetData>
    <row r="1" spans="1:11" ht="18" customHeight="1">
      <c r="A1" s="107" t="s">
        <v>447</v>
      </c>
      <c r="B1" s="108"/>
      <c r="C1" s="108"/>
      <c r="D1" s="108"/>
      <c r="E1" s="108"/>
      <c r="F1" s="108"/>
      <c r="G1" s="47"/>
      <c r="H1" s="47"/>
      <c r="I1" s="47"/>
      <c r="J1" s="47"/>
      <c r="K1" s="47"/>
    </row>
    <row r="2" spans="1:11" ht="37.5" customHeight="1">
      <c r="A2" s="109" t="s">
        <v>498</v>
      </c>
      <c r="B2" s="108"/>
      <c r="C2" s="108"/>
      <c r="D2" s="108"/>
      <c r="E2" s="108"/>
      <c r="F2" s="108"/>
      <c r="K2" s="47"/>
    </row>
    <row r="3" spans="1:11" ht="18" customHeight="1">
      <c r="A3" s="110" t="s">
        <v>1</v>
      </c>
      <c r="B3" s="108"/>
      <c r="C3" s="108"/>
      <c r="D3" s="108"/>
      <c r="E3" s="108"/>
      <c r="F3" s="108"/>
      <c r="K3" s="47"/>
    </row>
    <row r="4" spans="1:11" ht="30" customHeight="1">
      <c r="A4" s="2" t="s">
        <v>2</v>
      </c>
      <c r="B4" s="2" t="s">
        <v>3</v>
      </c>
      <c r="C4" s="2" t="s">
        <v>580</v>
      </c>
      <c r="D4" s="59" t="s">
        <v>571</v>
      </c>
      <c r="E4" s="2" t="s">
        <v>4</v>
      </c>
      <c r="F4" s="60" t="s">
        <v>572</v>
      </c>
      <c r="K4" s="47"/>
    </row>
    <row r="5" spans="1:11" ht="26.25" customHeight="1">
      <c r="A5" s="4" t="s">
        <v>448</v>
      </c>
      <c r="B5" s="15">
        <f>B6+B10</f>
        <v>2315166</v>
      </c>
      <c r="C5" s="27">
        <f>C6+C10</f>
        <v>306214</v>
      </c>
      <c r="D5" s="51">
        <f>C5/B5</f>
        <v>0.13226438190609227</v>
      </c>
      <c r="E5" s="27">
        <f>E6+E10</f>
        <v>191998</v>
      </c>
      <c r="F5" s="51">
        <f>C5/E5</f>
        <v>1.5948811966791321</v>
      </c>
      <c r="K5" s="47"/>
    </row>
    <row r="6" spans="1:11" ht="26.25" customHeight="1">
      <c r="A6" s="4" t="s">
        <v>449</v>
      </c>
      <c r="B6" s="15">
        <f>SUM(B7:B9)</f>
        <v>2188366</v>
      </c>
      <c r="C6" s="17">
        <f>SUM(C7:C9)</f>
        <v>259414</v>
      </c>
      <c r="D6" s="51">
        <f t="shared" ref="D6:D11" si="0">C6/B6</f>
        <v>0.118542327928692</v>
      </c>
      <c r="E6" s="17">
        <f>SUM(E7:E9)</f>
        <v>191998</v>
      </c>
      <c r="F6" s="51">
        <f>C6/E6</f>
        <v>1.3511286575901833</v>
      </c>
      <c r="K6" s="47"/>
    </row>
    <row r="7" spans="1:11" ht="26.25" customHeight="1">
      <c r="A7" s="5" t="s">
        <v>47</v>
      </c>
      <c r="B7" s="18">
        <v>2103947</v>
      </c>
      <c r="C7" s="27">
        <v>113855</v>
      </c>
      <c r="D7" s="51">
        <f t="shared" si="0"/>
        <v>5.4114956317815988E-2</v>
      </c>
      <c r="E7" s="27">
        <v>88090</v>
      </c>
      <c r="F7" s="51">
        <f>C7/E7</f>
        <v>1.2924849585651039</v>
      </c>
      <c r="K7" s="47"/>
    </row>
    <row r="8" spans="1:11" ht="26.25" customHeight="1">
      <c r="A8" s="5" t="s">
        <v>59</v>
      </c>
      <c r="B8" s="18">
        <v>1799</v>
      </c>
      <c r="C8" s="27">
        <v>106703</v>
      </c>
      <c r="D8" s="51">
        <f t="shared" si="0"/>
        <v>59.312395775430794</v>
      </c>
      <c r="E8" s="27">
        <v>70560</v>
      </c>
      <c r="F8" s="51">
        <f>C8/E8</f>
        <v>1.5122307256235827</v>
      </c>
      <c r="K8" s="47"/>
    </row>
    <row r="9" spans="1:11" ht="26.25" customHeight="1">
      <c r="A9" s="5" t="s">
        <v>61</v>
      </c>
      <c r="B9" s="18">
        <v>82620</v>
      </c>
      <c r="C9" s="27">
        <v>38856</v>
      </c>
      <c r="D9" s="51">
        <f t="shared" si="0"/>
        <v>0.47029774872912128</v>
      </c>
      <c r="E9" s="27">
        <v>33348</v>
      </c>
      <c r="F9" s="51">
        <f>C9/E9</f>
        <v>1.1651673263763944</v>
      </c>
      <c r="K9" s="47"/>
    </row>
    <row r="10" spans="1:11" ht="26.25" customHeight="1">
      <c r="A10" s="4" t="s">
        <v>450</v>
      </c>
      <c r="B10" s="18">
        <f>B11</f>
        <v>126800</v>
      </c>
      <c r="C10" s="27">
        <f>C11</f>
        <v>46800</v>
      </c>
      <c r="D10" s="51">
        <f t="shared" si="0"/>
        <v>0.36908517350157727</v>
      </c>
      <c r="E10" s="27">
        <f>E11</f>
        <v>0</v>
      </c>
      <c r="F10" s="51"/>
      <c r="K10" s="47"/>
    </row>
    <row r="11" spans="1:11" ht="26.25" customHeight="1">
      <c r="A11" s="6" t="s">
        <v>63</v>
      </c>
      <c r="B11" s="18">
        <v>126800</v>
      </c>
      <c r="C11" s="27">
        <v>46800</v>
      </c>
      <c r="D11" s="51">
        <f t="shared" si="0"/>
        <v>0.36908517350157727</v>
      </c>
      <c r="E11" s="27">
        <v>0</v>
      </c>
      <c r="F11" s="51"/>
      <c r="K11" s="47"/>
    </row>
    <row r="12" spans="1:11" ht="21.75" customHeight="1">
      <c r="A12" s="69"/>
      <c r="K12" s="47"/>
    </row>
    <row r="13" spans="1:11">
      <c r="A13" s="47"/>
      <c r="K13" s="47"/>
    </row>
    <row r="14" spans="1:11">
      <c r="A14" s="47"/>
      <c r="K14" s="47"/>
    </row>
    <row r="15" spans="1:11">
      <c r="A15" s="47"/>
      <c r="K15" s="47"/>
    </row>
    <row r="16" spans="1:11">
      <c r="A16" s="47"/>
      <c r="K16" s="47"/>
    </row>
    <row r="17" spans="1:11">
      <c r="A17" s="47"/>
      <c r="K17" s="47"/>
    </row>
    <row r="18" spans="1:11">
      <c r="A18" s="47"/>
      <c r="K18" s="47"/>
    </row>
    <row r="19" spans="1:11">
      <c r="A19" s="47"/>
      <c r="K19" s="47"/>
    </row>
    <row r="20" spans="1:11">
      <c r="A20" s="47"/>
      <c r="K20" s="47"/>
    </row>
    <row r="21" spans="1:11">
      <c r="A21" s="47"/>
      <c r="K21" s="47"/>
    </row>
    <row r="22" spans="1:11">
      <c r="A22" s="47"/>
      <c r="K22" s="47"/>
    </row>
    <row r="23" spans="1:11">
      <c r="A23" s="47"/>
      <c r="K23" s="47"/>
    </row>
    <row r="24" spans="1:11">
      <c r="A24" s="47"/>
      <c r="K24" s="47"/>
    </row>
    <row r="25" spans="1:11">
      <c r="A25" s="47"/>
      <c r="K25" s="47"/>
    </row>
    <row r="26" spans="1:11">
      <c r="A26" s="47"/>
      <c r="K26" s="47"/>
    </row>
    <row r="27" spans="1:11">
      <c r="A27" s="47"/>
      <c r="K27" s="47"/>
    </row>
    <row r="28" spans="1:11">
      <c r="A28" s="47"/>
      <c r="K28" s="47"/>
    </row>
    <row r="29" spans="1:11">
      <c r="A29" s="47"/>
      <c r="K29" s="47"/>
    </row>
    <row r="30" spans="1:11">
      <c r="A30" s="47"/>
      <c r="K30" s="47"/>
    </row>
    <row r="31" spans="1:11">
      <c r="A31" s="47"/>
      <c r="K31" s="47"/>
    </row>
    <row r="32" spans="1:11">
      <c r="A32" s="47"/>
      <c r="K32" s="47"/>
    </row>
    <row r="33" spans="1:11">
      <c r="A33" s="47"/>
      <c r="K33" s="47"/>
    </row>
    <row r="34" spans="1:11">
      <c r="A34" s="47"/>
      <c r="K34" s="47"/>
    </row>
    <row r="35" spans="1:11">
      <c r="A35" s="47"/>
      <c r="K35" s="47"/>
    </row>
    <row r="36" spans="1:11">
      <c r="A36" s="47"/>
      <c r="K36" s="47"/>
    </row>
    <row r="37" spans="1:11">
      <c r="A37" s="47"/>
      <c r="K37" s="47"/>
    </row>
    <row r="38" spans="1:11">
      <c r="A38" s="47"/>
      <c r="K38" s="47"/>
    </row>
    <row r="39" spans="1:11">
      <c r="A39" s="47"/>
      <c r="K39" s="47"/>
    </row>
    <row r="40" spans="1:11">
      <c r="A40" s="47"/>
      <c r="K40" s="47"/>
    </row>
    <row r="41" spans="1:11">
      <c r="A41" s="47"/>
      <c r="K41" s="47"/>
    </row>
    <row r="42" spans="1:11">
      <c r="A42" s="47"/>
      <c r="K42" s="47"/>
    </row>
    <row r="43" spans="1:11">
      <c r="A43" s="47"/>
      <c r="K43" s="47"/>
    </row>
    <row r="44" spans="1:11">
      <c r="A44" s="47"/>
      <c r="K44" s="47"/>
    </row>
    <row r="45" spans="1:1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</sheetData>
  <mergeCells count="3">
    <mergeCell ref="A1:F1"/>
    <mergeCell ref="A2:F2"/>
    <mergeCell ref="A3:F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5"/>
  <sheetViews>
    <sheetView showGridLines="0" workbookViewId="0">
      <pane ySplit="4" topLeftCell="A5" activePane="bottomLeft" state="frozen"/>
      <selection pane="bottomLeft" activeCell="E4" sqref="E1:E1048576"/>
    </sheetView>
  </sheetViews>
  <sheetFormatPr defaultColWidth="8.7109375" defaultRowHeight="12.75"/>
  <cols>
    <col min="1" max="1" width="24.140625" style="3" customWidth="1"/>
    <col min="2" max="4" width="14.140625" style="3" customWidth="1"/>
    <col min="5" max="5" width="14.140625" style="3" hidden="1" customWidth="1"/>
    <col min="6" max="6" width="19" style="3" customWidth="1"/>
    <col min="7" max="8" width="8.7109375" style="3"/>
    <col min="9" max="9" width="15.140625" style="3" customWidth="1"/>
    <col min="10" max="10" width="11.42578125" style="3" customWidth="1"/>
    <col min="11" max="16384" width="8.7109375" style="3"/>
  </cols>
  <sheetData>
    <row r="1" spans="1:11" ht="18" customHeight="1">
      <c r="A1" s="107" t="s">
        <v>451</v>
      </c>
      <c r="B1" s="108"/>
      <c r="C1" s="108"/>
      <c r="D1" s="108"/>
      <c r="E1" s="108"/>
      <c r="F1" s="108"/>
      <c r="G1" s="47"/>
      <c r="H1" s="47"/>
      <c r="I1" s="47"/>
      <c r="J1" s="47"/>
      <c r="K1" s="47"/>
    </row>
    <row r="2" spans="1:11" ht="37.5" customHeight="1">
      <c r="A2" s="109" t="s">
        <v>535</v>
      </c>
      <c r="B2" s="108"/>
      <c r="C2" s="108"/>
      <c r="D2" s="108"/>
      <c r="E2" s="108"/>
      <c r="F2" s="108"/>
      <c r="K2" s="47"/>
    </row>
    <row r="3" spans="1:11" ht="18" customHeight="1">
      <c r="A3" s="110" t="s">
        <v>1</v>
      </c>
      <c r="B3" s="108"/>
      <c r="C3" s="108"/>
      <c r="D3" s="108"/>
      <c r="E3" s="108"/>
      <c r="F3" s="108"/>
      <c r="K3" s="47"/>
    </row>
    <row r="4" spans="1:11" ht="30" customHeight="1">
      <c r="A4" s="2" t="s">
        <v>2</v>
      </c>
      <c r="B4" s="68" t="s">
        <v>65</v>
      </c>
      <c r="C4" s="2" t="s">
        <v>580</v>
      </c>
      <c r="D4" s="70" t="s">
        <v>573</v>
      </c>
      <c r="E4" s="2" t="s">
        <v>4</v>
      </c>
      <c r="F4" s="60" t="s">
        <v>574</v>
      </c>
      <c r="K4" s="47"/>
    </row>
    <row r="5" spans="1:11" ht="26.25" customHeight="1">
      <c r="A5" s="4" t="s">
        <v>448</v>
      </c>
      <c r="B5" s="42">
        <f>B6+B10</f>
        <v>1390743.9181000001</v>
      </c>
      <c r="C5" s="16">
        <f>C6+C10</f>
        <v>245368</v>
      </c>
      <c r="D5" s="54">
        <f>C5/B5</f>
        <v>0.17642931729316183</v>
      </c>
      <c r="E5" s="16">
        <f>E6+E10</f>
        <v>45075</v>
      </c>
      <c r="F5" s="51">
        <f>C5/E5</f>
        <v>5.4435496394897394</v>
      </c>
      <c r="K5" s="47"/>
    </row>
    <row r="6" spans="1:11" ht="26.25" customHeight="1">
      <c r="A6" s="4" t="s">
        <v>449</v>
      </c>
      <c r="B6" s="42">
        <f>SUM(B7:B9)</f>
        <v>1263943.9181000001</v>
      </c>
      <c r="C6" s="41">
        <f>SUM(C7:C9)</f>
        <v>198568</v>
      </c>
      <c r="D6" s="54">
        <f t="shared" ref="D6:D11" si="0">C6/B6</f>
        <v>0.15710190709924346</v>
      </c>
      <c r="E6" s="41">
        <f>SUM(E7:E9)</f>
        <v>45075</v>
      </c>
      <c r="F6" s="51">
        <f>C6/E6</f>
        <v>4.4052800887409873</v>
      </c>
      <c r="K6" s="47"/>
    </row>
    <row r="7" spans="1:11" ht="26.25" customHeight="1">
      <c r="A7" s="5" t="s">
        <v>47</v>
      </c>
      <c r="B7" s="42">
        <v>1179524.7381000002</v>
      </c>
      <c r="C7" s="16">
        <v>77624</v>
      </c>
      <c r="D7" s="54">
        <f t="shared" si="0"/>
        <v>6.5809556588900503E-2</v>
      </c>
      <c r="E7" s="16">
        <v>11167</v>
      </c>
      <c r="F7" s="51">
        <f>C7/E7</f>
        <v>6.9511954867018897</v>
      </c>
      <c r="K7" s="47"/>
    </row>
    <row r="8" spans="1:11" ht="26.25" customHeight="1">
      <c r="A8" s="5" t="s">
        <v>59</v>
      </c>
      <c r="B8" s="42">
        <v>1799</v>
      </c>
      <c r="C8" s="16">
        <v>93703</v>
      </c>
      <c r="D8" s="54">
        <f t="shared" si="0"/>
        <v>52.086158977209564</v>
      </c>
      <c r="E8" s="16">
        <v>560</v>
      </c>
      <c r="F8" s="51">
        <f>C8/E8</f>
        <v>167.32678571428571</v>
      </c>
      <c r="K8" s="47"/>
    </row>
    <row r="9" spans="1:11" ht="26.25" customHeight="1">
      <c r="A9" s="5" t="s">
        <v>61</v>
      </c>
      <c r="B9" s="42">
        <v>82620.179999999993</v>
      </c>
      <c r="C9" s="16">
        <v>27241</v>
      </c>
      <c r="D9" s="54">
        <f t="shared" si="0"/>
        <v>0.32971363654739078</v>
      </c>
      <c r="E9" s="16">
        <v>33348</v>
      </c>
      <c r="F9" s="51">
        <f>C9/E9</f>
        <v>0.81687057694614373</v>
      </c>
      <c r="K9" s="47"/>
    </row>
    <row r="10" spans="1:11" ht="26.25" customHeight="1">
      <c r="A10" s="4" t="s">
        <v>450</v>
      </c>
      <c r="B10" s="42">
        <f>B11</f>
        <v>126800</v>
      </c>
      <c r="C10" s="16">
        <f>C11</f>
        <v>46800</v>
      </c>
      <c r="D10" s="54">
        <f t="shared" si="0"/>
        <v>0.36908517350157727</v>
      </c>
      <c r="E10" s="18"/>
      <c r="F10" s="51"/>
      <c r="K10" s="47"/>
    </row>
    <row r="11" spans="1:11" ht="26.25" customHeight="1">
      <c r="A11" s="6" t="s">
        <v>63</v>
      </c>
      <c r="B11" s="42">
        <v>126800</v>
      </c>
      <c r="C11" s="16">
        <v>46800</v>
      </c>
      <c r="D11" s="54">
        <f t="shared" si="0"/>
        <v>0.36908517350157727</v>
      </c>
      <c r="E11" s="16"/>
      <c r="F11" s="51"/>
      <c r="K11" s="47"/>
    </row>
    <row r="12" spans="1:11" ht="21.75" customHeight="1">
      <c r="A12" s="69"/>
      <c r="K12" s="47"/>
    </row>
    <row r="13" spans="1:11">
      <c r="A13" s="47"/>
      <c r="K13" s="47"/>
    </row>
    <row r="14" spans="1:11">
      <c r="A14" s="47"/>
      <c r="K14" s="47"/>
    </row>
    <row r="15" spans="1:11">
      <c r="A15" s="47"/>
      <c r="K15" s="47"/>
    </row>
    <row r="16" spans="1:11">
      <c r="A16" s="47"/>
      <c r="K16" s="47"/>
    </row>
    <row r="17" spans="1:11">
      <c r="A17" s="47"/>
      <c r="K17" s="47"/>
    </row>
    <row r="18" spans="1:11">
      <c r="A18" s="47"/>
      <c r="K18" s="47"/>
    </row>
    <row r="19" spans="1:11">
      <c r="A19" s="47"/>
      <c r="K19" s="47"/>
    </row>
    <row r="20" spans="1:11">
      <c r="A20" s="47"/>
      <c r="K20" s="47"/>
    </row>
    <row r="21" spans="1:11">
      <c r="A21" s="47"/>
      <c r="K21" s="47"/>
    </row>
    <row r="22" spans="1:11">
      <c r="A22" s="47"/>
      <c r="K22" s="47"/>
    </row>
    <row r="23" spans="1:11">
      <c r="A23" s="47"/>
      <c r="K23" s="47"/>
    </row>
    <row r="24" spans="1:11">
      <c r="A24" s="47"/>
      <c r="K24" s="47"/>
    </row>
    <row r="25" spans="1:11">
      <c r="A25" s="47"/>
      <c r="K25" s="47"/>
    </row>
    <row r="26" spans="1:11">
      <c r="A26" s="47"/>
      <c r="K26" s="47"/>
    </row>
    <row r="27" spans="1:11">
      <c r="A27" s="47"/>
      <c r="K27" s="47"/>
    </row>
    <row r="28" spans="1:11">
      <c r="A28" s="47"/>
      <c r="K28" s="47"/>
    </row>
    <row r="29" spans="1:11">
      <c r="A29" s="47"/>
      <c r="K29" s="47"/>
    </row>
    <row r="30" spans="1:11">
      <c r="A30" s="47"/>
      <c r="K30" s="47"/>
    </row>
    <row r="31" spans="1:11">
      <c r="A31" s="47"/>
      <c r="K31" s="47"/>
    </row>
    <row r="32" spans="1:11">
      <c r="A32" s="47"/>
      <c r="K32" s="47"/>
    </row>
    <row r="33" spans="1:11">
      <c r="A33" s="47"/>
      <c r="K33" s="47"/>
    </row>
    <row r="34" spans="1:11">
      <c r="A34" s="47"/>
      <c r="K34" s="47"/>
    </row>
    <row r="35" spans="1:11">
      <c r="A35" s="47"/>
      <c r="K35" s="47"/>
    </row>
    <row r="36" spans="1:11">
      <c r="A36" s="47"/>
      <c r="K36" s="47"/>
    </row>
    <row r="37" spans="1:11">
      <c r="A37" s="47"/>
      <c r="K37" s="47"/>
    </row>
    <row r="38" spans="1:11">
      <c r="A38" s="47"/>
      <c r="K38" s="47"/>
    </row>
    <row r="39" spans="1:11">
      <c r="A39" s="47"/>
      <c r="K39" s="47"/>
    </row>
    <row r="40" spans="1:11">
      <c r="A40" s="47"/>
      <c r="K40" s="47"/>
    </row>
    <row r="41" spans="1:11">
      <c r="A41" s="47"/>
      <c r="K41" s="47"/>
    </row>
    <row r="42" spans="1:11">
      <c r="A42" s="47"/>
      <c r="K42" s="47"/>
    </row>
    <row r="43" spans="1:11">
      <c r="A43" s="47"/>
      <c r="K43" s="47"/>
    </row>
    <row r="44" spans="1:11">
      <c r="A44" s="47"/>
      <c r="K44" s="47"/>
    </row>
    <row r="45" spans="1:1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</sheetData>
  <mergeCells count="3">
    <mergeCell ref="A1:F1"/>
    <mergeCell ref="A2:F2"/>
    <mergeCell ref="A3:F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6"/>
  <sheetViews>
    <sheetView showGridLines="0" workbookViewId="0">
      <pane ySplit="4" topLeftCell="A5" activePane="bottomLeft" state="frozen"/>
      <selection pane="bottomLeft" activeCell="E1" sqref="E1:E1048576"/>
    </sheetView>
  </sheetViews>
  <sheetFormatPr defaultColWidth="8.85546875" defaultRowHeight="12.75"/>
  <cols>
    <col min="1" max="1" width="54" style="3" customWidth="1"/>
    <col min="2" max="2" width="17.140625" style="44" customWidth="1"/>
    <col min="3" max="3" width="17.140625" style="3" customWidth="1"/>
    <col min="4" max="4" width="16.7109375" style="3" customWidth="1"/>
    <col min="5" max="5" width="13.7109375" style="3" hidden="1" customWidth="1"/>
    <col min="6" max="6" width="18.42578125" style="3" customWidth="1"/>
    <col min="7" max="7" width="14.85546875" style="3" customWidth="1"/>
    <col min="8" max="16384" width="8.85546875" style="3"/>
  </cols>
  <sheetData>
    <row r="1" spans="1:15" ht="18" customHeight="1">
      <c r="A1" s="107" t="s">
        <v>452</v>
      </c>
      <c r="B1" s="108"/>
      <c r="C1" s="108"/>
      <c r="D1" s="10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7.5" customHeight="1">
      <c r="A2" s="116" t="s">
        <v>536</v>
      </c>
      <c r="B2" s="116"/>
      <c r="C2" s="116"/>
      <c r="D2" s="116"/>
      <c r="E2" s="116"/>
      <c r="F2" s="116"/>
      <c r="O2" s="47"/>
    </row>
    <row r="3" spans="1:15" ht="18" customHeight="1">
      <c r="A3" s="114"/>
      <c r="B3" s="115"/>
      <c r="C3" s="115"/>
      <c r="D3" s="115"/>
      <c r="F3" s="49" t="s">
        <v>1</v>
      </c>
      <c r="O3" s="47"/>
    </row>
    <row r="4" spans="1:15" ht="30" customHeight="1">
      <c r="A4" s="13" t="s">
        <v>453</v>
      </c>
      <c r="B4" s="68" t="s">
        <v>65</v>
      </c>
      <c r="C4" s="2" t="s">
        <v>580</v>
      </c>
      <c r="D4" s="58" t="s">
        <v>575</v>
      </c>
      <c r="E4" s="30" t="s">
        <v>4</v>
      </c>
      <c r="F4" s="58" t="s">
        <v>576</v>
      </c>
      <c r="O4" s="47"/>
    </row>
    <row r="5" spans="1:15" ht="26.25" customHeight="1">
      <c r="A5" s="71" t="s">
        <v>36</v>
      </c>
      <c r="B5" s="11">
        <f>B6+B32</f>
        <v>1390744</v>
      </c>
      <c r="C5" s="11">
        <f>C6+C32</f>
        <v>245368</v>
      </c>
      <c r="D5" s="53">
        <f t="shared" ref="D5:D36" si="0">C5/B5</f>
        <v>0.17642930690335532</v>
      </c>
      <c r="E5" s="11">
        <f>E6+E32</f>
        <v>45075</v>
      </c>
      <c r="F5" s="53">
        <f>C5/E5</f>
        <v>5.4435496394897394</v>
      </c>
      <c r="O5" s="47"/>
    </row>
    <row r="6" spans="1:15" ht="26.25" customHeight="1">
      <c r="A6" s="72" t="s">
        <v>454</v>
      </c>
      <c r="B6" s="11">
        <f>B7+B19+B26</f>
        <v>1263944</v>
      </c>
      <c r="C6" s="11">
        <f>C7+C19+C26</f>
        <v>198568</v>
      </c>
      <c r="D6" s="53">
        <f t="shared" si="0"/>
        <v>0.15710189691948379</v>
      </c>
      <c r="E6" s="11">
        <f>E7+E19+E26</f>
        <v>45075</v>
      </c>
      <c r="F6" s="53">
        <f t="shared" ref="F6:F31" si="1">C6/E6</f>
        <v>4.4052800887409873</v>
      </c>
      <c r="O6" s="47"/>
    </row>
    <row r="7" spans="1:15" ht="26.25" customHeight="1">
      <c r="A7" s="73" t="s">
        <v>455</v>
      </c>
      <c r="B7" s="11">
        <f>B8+B16+B18</f>
        <v>1179525</v>
      </c>
      <c r="C7" s="11">
        <f>C8+C16+C18</f>
        <v>77624</v>
      </c>
      <c r="D7" s="53">
        <f t="shared" si="0"/>
        <v>6.5809541976643141E-2</v>
      </c>
      <c r="E7" s="11">
        <f>E8+E16+E18</f>
        <v>11167</v>
      </c>
      <c r="F7" s="53">
        <f t="shared" si="1"/>
        <v>6.9511954867018897</v>
      </c>
      <c r="O7" s="47"/>
    </row>
    <row r="8" spans="1:15" ht="26.25" customHeight="1">
      <c r="A8" s="74" t="s">
        <v>456</v>
      </c>
      <c r="B8" s="11">
        <f>SUM(B9:B15)</f>
        <v>1168340</v>
      </c>
      <c r="C8" s="11">
        <f>SUM(C9:C15)</f>
        <v>77624</v>
      </c>
      <c r="D8" s="53">
        <f t="shared" si="0"/>
        <v>6.6439563825598708E-2</v>
      </c>
      <c r="E8" s="11">
        <f>E10+E11+E15</f>
        <v>11167</v>
      </c>
      <c r="F8" s="53">
        <f t="shared" si="1"/>
        <v>6.9511954867018897</v>
      </c>
      <c r="O8" s="47"/>
    </row>
    <row r="9" spans="1:15" ht="26.25" customHeight="1">
      <c r="A9" s="74" t="s">
        <v>547</v>
      </c>
      <c r="B9" s="11"/>
      <c r="C9" s="11">
        <v>75010</v>
      </c>
      <c r="D9" s="53"/>
      <c r="E9" s="11"/>
      <c r="F9" s="53"/>
      <c r="O9" s="47"/>
    </row>
    <row r="10" spans="1:15" ht="26.25" customHeight="1">
      <c r="A10" s="75" t="s">
        <v>457</v>
      </c>
      <c r="B10" s="11">
        <v>880760</v>
      </c>
      <c r="C10" s="11"/>
      <c r="D10" s="53">
        <f t="shared" si="0"/>
        <v>0</v>
      </c>
      <c r="E10" s="11">
        <v>9454</v>
      </c>
      <c r="F10" s="53">
        <f t="shared" si="1"/>
        <v>0</v>
      </c>
      <c r="O10" s="47"/>
    </row>
    <row r="11" spans="1:15" ht="26.25" customHeight="1">
      <c r="A11" s="75" t="s">
        <v>458</v>
      </c>
      <c r="B11" s="11">
        <v>287177</v>
      </c>
      <c r="C11" s="11">
        <v>1614</v>
      </c>
      <c r="D11" s="53">
        <f t="shared" si="0"/>
        <v>5.6202272466109749E-3</v>
      </c>
      <c r="E11" s="11">
        <v>1515</v>
      </c>
      <c r="F11" s="53">
        <f t="shared" si="1"/>
        <v>1.0653465346534654</v>
      </c>
      <c r="O11" s="47"/>
    </row>
    <row r="12" spans="1:15" ht="26.25" customHeight="1">
      <c r="A12" s="75" t="s">
        <v>548</v>
      </c>
      <c r="B12" s="11"/>
      <c r="C12" s="11">
        <v>1000</v>
      </c>
      <c r="D12" s="53"/>
      <c r="E12" s="11"/>
      <c r="F12" s="53"/>
      <c r="O12" s="47"/>
    </row>
    <row r="13" spans="1:15" ht="26.25" customHeight="1">
      <c r="A13" s="75" t="s">
        <v>543</v>
      </c>
      <c r="B13" s="11">
        <v>350</v>
      </c>
      <c r="C13" s="11"/>
      <c r="D13" s="53">
        <f t="shared" si="0"/>
        <v>0</v>
      </c>
      <c r="E13" s="11"/>
      <c r="F13" s="53"/>
      <c r="O13" s="47"/>
    </row>
    <row r="14" spans="1:15" ht="26.25" customHeight="1">
      <c r="A14" s="75" t="s">
        <v>544</v>
      </c>
      <c r="B14" s="11">
        <v>53</v>
      </c>
      <c r="C14" s="11"/>
      <c r="D14" s="53">
        <f t="shared" si="0"/>
        <v>0</v>
      </c>
      <c r="E14" s="11"/>
      <c r="F14" s="53"/>
      <c r="O14" s="47"/>
    </row>
    <row r="15" spans="1:15" ht="26.25" customHeight="1">
      <c r="A15" s="75" t="s">
        <v>459</v>
      </c>
      <c r="B15" s="11"/>
      <c r="C15" s="11"/>
      <c r="D15" s="53"/>
      <c r="E15" s="11">
        <v>198</v>
      </c>
      <c r="F15" s="53">
        <f t="shared" si="1"/>
        <v>0</v>
      </c>
      <c r="O15" s="47"/>
    </row>
    <row r="16" spans="1:15" ht="26.25" customHeight="1">
      <c r="A16" s="74" t="s">
        <v>460</v>
      </c>
      <c r="B16" s="11">
        <f>B17</f>
        <v>7506</v>
      </c>
      <c r="C16" s="11"/>
      <c r="D16" s="53">
        <f t="shared" si="0"/>
        <v>0</v>
      </c>
      <c r="E16" s="11"/>
      <c r="F16" s="53"/>
      <c r="O16" s="47"/>
    </row>
    <row r="17" spans="1:15" ht="26.25" customHeight="1">
      <c r="A17" s="75" t="s">
        <v>461</v>
      </c>
      <c r="B17" s="11">
        <v>7506</v>
      </c>
      <c r="C17" s="11"/>
      <c r="D17" s="53">
        <f t="shared" si="0"/>
        <v>0</v>
      </c>
      <c r="E17" s="11"/>
      <c r="F17" s="53"/>
      <c r="O17" s="47"/>
    </row>
    <row r="18" spans="1:15" ht="26.25" customHeight="1">
      <c r="A18" s="74" t="s">
        <v>462</v>
      </c>
      <c r="B18" s="11">
        <v>3679</v>
      </c>
      <c r="C18" s="11"/>
      <c r="D18" s="53">
        <f t="shared" si="0"/>
        <v>0</v>
      </c>
      <c r="E18" s="11"/>
      <c r="F18" s="53"/>
      <c r="O18" s="47"/>
    </row>
    <row r="19" spans="1:15" ht="26.25" customHeight="1">
      <c r="A19" s="73" t="s">
        <v>463</v>
      </c>
      <c r="B19" s="11">
        <f>B20+B22</f>
        <v>1799</v>
      </c>
      <c r="C19" s="11">
        <f>C20+C22</f>
        <v>93703</v>
      </c>
      <c r="D19" s="53">
        <f t="shared" si="0"/>
        <v>52.086158977209564</v>
      </c>
      <c r="E19" s="11">
        <f>E22</f>
        <v>560</v>
      </c>
      <c r="F19" s="53">
        <f t="shared" si="1"/>
        <v>167.32678571428571</v>
      </c>
      <c r="O19" s="47"/>
    </row>
    <row r="20" spans="1:15" ht="26.25" customHeight="1">
      <c r="A20" s="74" t="s">
        <v>550</v>
      </c>
      <c r="B20" s="11">
        <f>B21</f>
        <v>0</v>
      </c>
      <c r="C20" s="11">
        <f>C21</f>
        <v>93664</v>
      </c>
      <c r="D20" s="53"/>
      <c r="E20" s="11"/>
      <c r="F20" s="53"/>
      <c r="O20" s="47"/>
    </row>
    <row r="21" spans="1:15" ht="26.25" customHeight="1">
      <c r="A21" s="73" t="s">
        <v>549</v>
      </c>
      <c r="B21" s="11"/>
      <c r="C21" s="11">
        <v>93664</v>
      </c>
      <c r="D21" s="53"/>
      <c r="E21" s="11"/>
      <c r="F21" s="53"/>
      <c r="O21" s="47"/>
    </row>
    <row r="22" spans="1:15" ht="26.25" customHeight="1">
      <c r="A22" s="74" t="s">
        <v>464</v>
      </c>
      <c r="B22" s="11">
        <f>SUM(B23:B25)</f>
        <v>1799</v>
      </c>
      <c r="C22" s="11">
        <f>SUM(C23:C25)</f>
        <v>39</v>
      </c>
      <c r="D22" s="53">
        <f t="shared" si="0"/>
        <v>2.1678710394663701E-2</v>
      </c>
      <c r="E22" s="11">
        <f>E23+E24+E25</f>
        <v>560</v>
      </c>
      <c r="F22" s="53">
        <f t="shared" si="1"/>
        <v>6.9642857142857145E-2</v>
      </c>
      <c r="O22" s="47"/>
    </row>
    <row r="23" spans="1:15" ht="26.25" customHeight="1">
      <c r="A23" s="75" t="s">
        <v>465</v>
      </c>
      <c r="B23" s="11">
        <v>568</v>
      </c>
      <c r="C23" s="11">
        <v>39</v>
      </c>
      <c r="D23" s="53">
        <f t="shared" si="0"/>
        <v>6.8661971830985921E-2</v>
      </c>
      <c r="E23" s="11">
        <v>495</v>
      </c>
      <c r="F23" s="53">
        <f t="shared" si="1"/>
        <v>7.8787878787878782E-2</v>
      </c>
      <c r="O23" s="47"/>
    </row>
    <row r="24" spans="1:15" ht="26.25" customHeight="1">
      <c r="A24" s="75" t="s">
        <v>466</v>
      </c>
      <c r="B24" s="11">
        <v>1226</v>
      </c>
      <c r="C24" s="11"/>
      <c r="D24" s="53">
        <f t="shared" si="0"/>
        <v>0</v>
      </c>
      <c r="E24" s="11">
        <v>60</v>
      </c>
      <c r="F24" s="53">
        <f t="shared" si="1"/>
        <v>0</v>
      </c>
      <c r="O24" s="47"/>
    </row>
    <row r="25" spans="1:15" ht="26.25" customHeight="1">
      <c r="A25" s="75" t="s">
        <v>467</v>
      </c>
      <c r="B25" s="11">
        <v>5</v>
      </c>
      <c r="C25" s="11"/>
      <c r="D25" s="53">
        <f t="shared" si="0"/>
        <v>0</v>
      </c>
      <c r="E25" s="11">
        <v>5</v>
      </c>
      <c r="F25" s="53">
        <f t="shared" si="1"/>
        <v>0</v>
      </c>
      <c r="O25" s="47"/>
    </row>
    <row r="26" spans="1:15" ht="26.25" customHeight="1">
      <c r="A26" s="73" t="s">
        <v>468</v>
      </c>
      <c r="B26" s="11">
        <f>B27</f>
        <v>82620</v>
      </c>
      <c r="C26" s="11">
        <f>C27</f>
        <v>27241</v>
      </c>
      <c r="D26" s="53">
        <f t="shared" si="0"/>
        <v>0.32971435487775358</v>
      </c>
      <c r="E26" s="11">
        <f>E27</f>
        <v>33348</v>
      </c>
      <c r="F26" s="53">
        <f t="shared" si="1"/>
        <v>0.81687057694614373</v>
      </c>
      <c r="O26" s="47"/>
    </row>
    <row r="27" spans="1:15" ht="26.25" customHeight="1">
      <c r="A27" s="74" t="s">
        <v>469</v>
      </c>
      <c r="B27" s="11">
        <f>SUM(B28:B31)</f>
        <v>82620</v>
      </c>
      <c r="C27" s="11">
        <f>C28+C29+C30+C31</f>
        <v>27241</v>
      </c>
      <c r="D27" s="53">
        <f t="shared" si="0"/>
        <v>0.32971435487775358</v>
      </c>
      <c r="E27" s="11">
        <f>E28+E29+E30+E31</f>
        <v>33348</v>
      </c>
      <c r="F27" s="53">
        <f t="shared" si="1"/>
        <v>0.81687057694614373</v>
      </c>
      <c r="O27" s="47"/>
    </row>
    <row r="28" spans="1:15" ht="26.25" customHeight="1">
      <c r="A28" s="75" t="s">
        <v>470</v>
      </c>
      <c r="B28" s="11">
        <v>14284</v>
      </c>
      <c r="C28" s="11"/>
      <c r="D28" s="53">
        <f t="shared" si="0"/>
        <v>0</v>
      </c>
      <c r="E28" s="11">
        <v>2162</v>
      </c>
      <c r="F28" s="53">
        <f t="shared" si="1"/>
        <v>0</v>
      </c>
      <c r="O28" s="47"/>
    </row>
    <row r="29" spans="1:15" ht="26.25" customHeight="1">
      <c r="A29" s="75" t="s">
        <v>471</v>
      </c>
      <c r="B29" s="11">
        <v>26602</v>
      </c>
      <c r="C29" s="11">
        <v>19626</v>
      </c>
      <c r="D29" s="53">
        <f t="shared" si="0"/>
        <v>0.73776407788888054</v>
      </c>
      <c r="E29" s="11">
        <v>19626</v>
      </c>
      <c r="F29" s="53">
        <f t="shared" si="1"/>
        <v>1</v>
      </c>
      <c r="O29" s="47"/>
    </row>
    <row r="30" spans="1:15" ht="26.25" customHeight="1">
      <c r="A30" s="75" t="s">
        <v>472</v>
      </c>
      <c r="B30" s="11">
        <v>8739</v>
      </c>
      <c r="C30" s="11">
        <v>682</v>
      </c>
      <c r="D30" s="53">
        <f t="shared" si="0"/>
        <v>7.8040965785558983E-2</v>
      </c>
      <c r="E30" s="11">
        <v>682</v>
      </c>
      <c r="F30" s="53">
        <f t="shared" si="1"/>
        <v>1</v>
      </c>
      <c r="O30" s="47"/>
    </row>
    <row r="31" spans="1:15" ht="26.25" customHeight="1">
      <c r="A31" s="75" t="s">
        <v>473</v>
      </c>
      <c r="B31" s="11">
        <v>32995</v>
      </c>
      <c r="C31" s="11">
        <v>6933</v>
      </c>
      <c r="D31" s="53">
        <f t="shared" si="0"/>
        <v>0.21012274587058646</v>
      </c>
      <c r="E31" s="11">
        <v>10878</v>
      </c>
      <c r="F31" s="53">
        <f t="shared" si="1"/>
        <v>0.63734142305570873</v>
      </c>
      <c r="O31" s="47"/>
    </row>
    <row r="32" spans="1:15" ht="26.25" customHeight="1">
      <c r="A32" s="73" t="s">
        <v>62</v>
      </c>
      <c r="B32" s="11">
        <f>B33</f>
        <v>126800</v>
      </c>
      <c r="C32" s="11">
        <f>C33</f>
        <v>46800</v>
      </c>
      <c r="D32" s="53">
        <f t="shared" si="0"/>
        <v>0.36908517350157727</v>
      </c>
      <c r="E32" s="11"/>
      <c r="F32" s="53"/>
      <c r="O32" s="47"/>
    </row>
    <row r="33" spans="1:15" ht="27.6" customHeight="1">
      <c r="A33" s="73" t="s">
        <v>474</v>
      </c>
      <c r="B33" s="11">
        <f>B34</f>
        <v>126800</v>
      </c>
      <c r="C33" s="11">
        <f>C34</f>
        <v>46800</v>
      </c>
      <c r="D33" s="53">
        <f t="shared" si="0"/>
        <v>0.36908517350157727</v>
      </c>
      <c r="E33" s="11"/>
      <c r="F33" s="53"/>
      <c r="O33" s="47"/>
    </row>
    <row r="34" spans="1:15" ht="27.6" customHeight="1">
      <c r="A34" s="76" t="s">
        <v>475</v>
      </c>
      <c r="B34" s="11">
        <f>SUM(B35:B36)</f>
        <v>126800</v>
      </c>
      <c r="C34" s="11">
        <f>SUM(C35:C36)</f>
        <v>46800</v>
      </c>
      <c r="D34" s="53">
        <f t="shared" si="0"/>
        <v>0.36908517350157727</v>
      </c>
      <c r="E34" s="11"/>
      <c r="F34" s="53"/>
      <c r="O34" s="47"/>
    </row>
    <row r="35" spans="1:15" ht="27.6" customHeight="1">
      <c r="A35" s="75" t="s">
        <v>545</v>
      </c>
      <c r="B35" s="11">
        <v>46800</v>
      </c>
      <c r="C35" s="11">
        <v>46800</v>
      </c>
      <c r="D35" s="53">
        <f t="shared" si="0"/>
        <v>1</v>
      </c>
      <c r="E35" s="11"/>
      <c r="F35" s="53"/>
      <c r="O35" s="47"/>
    </row>
    <row r="36" spans="1:15" ht="27.6" customHeight="1">
      <c r="A36" s="75" t="s">
        <v>546</v>
      </c>
      <c r="B36" s="11">
        <v>80000</v>
      </c>
      <c r="C36" s="11"/>
      <c r="D36" s="53">
        <f t="shared" si="0"/>
        <v>0</v>
      </c>
      <c r="E36" s="11"/>
      <c r="F36" s="53"/>
      <c r="O36" s="47"/>
    </row>
    <row r="37" spans="1:15">
      <c r="A37" s="47"/>
      <c r="O37" s="47"/>
    </row>
    <row r="38" spans="1:15">
      <c r="A38" s="47"/>
      <c r="O38" s="47"/>
    </row>
    <row r="39" spans="1:15">
      <c r="A39" s="47"/>
      <c r="O39" s="47"/>
    </row>
    <row r="40" spans="1:15">
      <c r="A40" s="47"/>
      <c r="O40" s="47"/>
    </row>
    <row r="41" spans="1:15">
      <c r="A41" s="47"/>
    </row>
    <row r="42" spans="1:15">
      <c r="A42" s="47"/>
    </row>
    <row r="43" spans="1:15">
      <c r="A43" s="47"/>
    </row>
    <row r="44" spans="1:15">
      <c r="A44" s="47"/>
    </row>
    <row r="45" spans="1:15">
      <c r="A45" s="47"/>
    </row>
    <row r="46" spans="1:15">
      <c r="A46" s="47"/>
    </row>
  </sheetData>
  <mergeCells count="3">
    <mergeCell ref="A1:D1"/>
    <mergeCell ref="A3:D3"/>
    <mergeCell ref="A2:F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Q21"/>
  <sheetViews>
    <sheetView workbookViewId="0">
      <pane ySplit="4" topLeftCell="A5" activePane="bottomLeft" state="frozen"/>
      <selection pane="bottomLeft" activeCell="E1" sqref="E1:E1048576"/>
    </sheetView>
  </sheetViews>
  <sheetFormatPr defaultColWidth="9.85546875" defaultRowHeight="12.75"/>
  <cols>
    <col min="1" max="1" width="42.85546875" style="77" customWidth="1"/>
    <col min="2" max="2" width="20.28515625" style="77" customWidth="1"/>
    <col min="3" max="3" width="15.28515625" style="77" customWidth="1"/>
    <col min="4" max="4" width="19.5703125" style="77" customWidth="1"/>
    <col min="5" max="5" width="13.7109375" style="77" hidden="1" customWidth="1"/>
    <col min="6" max="6" width="20" style="77" customWidth="1"/>
    <col min="7" max="16384" width="9.85546875" style="77"/>
  </cols>
  <sheetData>
    <row r="1" spans="1:17">
      <c r="A1" s="40" t="s">
        <v>476</v>
      </c>
    </row>
    <row r="2" spans="1:17" ht="30" customHeight="1">
      <c r="A2" s="117" t="s">
        <v>499</v>
      </c>
      <c r="B2" s="117"/>
      <c r="C2" s="117"/>
      <c r="D2" s="117"/>
      <c r="E2" s="117"/>
      <c r="F2" s="117"/>
    </row>
    <row r="3" spans="1:17" ht="15" customHeight="1">
      <c r="A3" s="78"/>
      <c r="C3" s="79"/>
      <c r="D3" s="79"/>
      <c r="F3" s="79" t="s">
        <v>477</v>
      </c>
    </row>
    <row r="4" spans="1:17" s="81" customFormat="1" ht="27.6" customHeight="1">
      <c r="A4" s="80" t="s">
        <v>577</v>
      </c>
      <c r="B4" s="80" t="s">
        <v>487</v>
      </c>
      <c r="C4" s="2" t="s">
        <v>580</v>
      </c>
      <c r="D4" s="58" t="s">
        <v>561</v>
      </c>
      <c r="E4" s="58" t="s">
        <v>4</v>
      </c>
      <c r="F4" s="58" t="s">
        <v>562</v>
      </c>
    </row>
    <row r="5" spans="1:17" s="83" customFormat="1" ht="24" customHeight="1">
      <c r="A5" s="82" t="s">
        <v>478</v>
      </c>
      <c r="B5" s="35">
        <f>SUM(B6:B10)</f>
        <v>198163.4</v>
      </c>
      <c r="C5" s="35">
        <f>SUM(C6:C10)</f>
        <v>1687</v>
      </c>
      <c r="D5" s="52">
        <f>C5/B5</f>
        <v>8.5131764997976415E-3</v>
      </c>
      <c r="E5" s="35">
        <v>0</v>
      </c>
      <c r="F5" s="35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85" customFormat="1" ht="24" customHeight="1">
      <c r="A6" s="84" t="s">
        <v>479</v>
      </c>
      <c r="B6" s="35">
        <v>68.31</v>
      </c>
      <c r="C6" s="35"/>
      <c r="D6" s="52">
        <f t="shared" ref="D6:D10" si="0">C6/B6</f>
        <v>0</v>
      </c>
      <c r="E6" s="35"/>
      <c r="F6" s="35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s="85" customFormat="1" ht="24" customHeight="1">
      <c r="A7" s="84" t="s">
        <v>480</v>
      </c>
      <c r="B7" s="35">
        <v>17</v>
      </c>
      <c r="C7" s="35"/>
      <c r="D7" s="52">
        <f t="shared" si="0"/>
        <v>0</v>
      </c>
      <c r="E7" s="35"/>
      <c r="F7" s="35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85" customFormat="1" ht="24" customHeight="1">
      <c r="A8" s="84" t="s">
        <v>481</v>
      </c>
      <c r="B8" s="35"/>
      <c r="C8" s="35"/>
      <c r="D8" s="52"/>
      <c r="E8" s="35"/>
      <c r="F8" s="35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s="85" customFormat="1" ht="24" customHeight="1">
      <c r="A9" s="84" t="s">
        <v>482</v>
      </c>
      <c r="B9" s="35"/>
      <c r="C9" s="35">
        <v>1687</v>
      </c>
      <c r="D9" s="52"/>
      <c r="E9" s="35"/>
      <c r="F9" s="35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7" s="85" customFormat="1" ht="24" customHeight="1">
      <c r="A10" s="84" t="s">
        <v>483</v>
      </c>
      <c r="B10" s="35">
        <v>198078.09</v>
      </c>
      <c r="C10" s="35"/>
      <c r="D10" s="52">
        <f t="shared" si="0"/>
        <v>0</v>
      </c>
      <c r="E10" s="35"/>
      <c r="F10" s="35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21" spans="2:2" ht="20.25">
      <c r="B21" s="86"/>
    </row>
  </sheetData>
  <mergeCells count="1">
    <mergeCell ref="A2:F2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表1-一般预算收入表</vt:lpstr>
      <vt:lpstr>表2-全区支出类级</vt:lpstr>
      <vt:lpstr>表3-区本级支出类级科目</vt:lpstr>
      <vt:lpstr>表4-区本级支出项级科目</vt:lpstr>
      <vt:lpstr>表5-基金收入表</vt:lpstr>
      <vt:lpstr>表6-基金支出-类级科目</vt:lpstr>
      <vt:lpstr>表7-区本级基金类级科目</vt:lpstr>
      <vt:lpstr>表8-区本级基金支出项级科目</vt:lpstr>
      <vt:lpstr>表9-国有资本经营预算收入</vt:lpstr>
      <vt:lpstr>表10-国有资本经营预算支出</vt:lpstr>
      <vt:lpstr>表11-三公经费</vt:lpstr>
      <vt:lpstr>'表11-三公经费'!Print_Area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何倩</cp:lastModifiedBy>
  <cp:revision/>
  <cp:lastPrinted>2022-08-12T01:12:03Z</cp:lastPrinted>
  <dcterms:created xsi:type="dcterms:W3CDTF">2022-08-09T01:24:28Z</dcterms:created>
  <dcterms:modified xsi:type="dcterms:W3CDTF">2022-09-16T09:51:15Z</dcterms:modified>
  <cp:category/>
  <cp:contentStatus/>
</cp:coreProperties>
</file>