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21" firstSheet="1" activeTab="2"/>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政府性基金预算" sheetId="8" r:id="rId8"/>
    <sheet name="6收入" sheetId="9" r:id="rId9"/>
    <sheet name="7支出" sheetId="10" r:id="rId10"/>
    <sheet name="8转移支付" sheetId="11" r:id="rId11"/>
    <sheet name="社会保险基金预算" sheetId="12" r:id="rId12"/>
    <sheet name="9收入" sheetId="13" r:id="rId13"/>
    <sheet name="10支出" sheetId="14" r:id="rId14"/>
    <sheet name="国有资本经营预算" sheetId="15" r:id="rId15"/>
    <sheet name="11收入" sheetId="16" r:id="rId16"/>
    <sheet name="12支出" sheetId="17" r:id="rId17"/>
    <sheet name="13地方债"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Order1" hidden="1">255</definedName>
    <definedName name="_Order2" hidden="1">255</definedName>
    <definedName name="a" localSheetId="4">#REF!</definedName>
    <definedName name="a" localSheetId="6">#REF!</definedName>
    <definedName name="a" localSheetId="10">#REF!</definedName>
    <definedName name="a">#REF!</definedName>
    <definedName name="aaaa" localSheetId="1">#REF!</definedName>
    <definedName name="aaaa" localSheetId="4">#REF!</definedName>
    <definedName name="aaaa" localSheetId="6">#REF!</definedName>
    <definedName name="aaaa" localSheetId="10">#REF!</definedName>
    <definedName name="aaaa" localSheetId="14">#REF!</definedName>
    <definedName name="aaaa" localSheetId="11">#REF!</definedName>
    <definedName name="aaaa" localSheetId="0">#REF!</definedName>
    <definedName name="aaaa" localSheetId="7">#REF!</definedName>
    <definedName name="aaaa">#REF!</definedName>
    <definedName name="bbb" localSheetId="1">#REF!</definedName>
    <definedName name="bbb" localSheetId="4">#REF!</definedName>
    <definedName name="bbb" localSheetId="6">#REF!</definedName>
    <definedName name="bbb" localSheetId="10">#REF!</definedName>
    <definedName name="bbb">#REF!</definedName>
    <definedName name="ccc" localSheetId="1">#REF!</definedName>
    <definedName name="ccc" localSheetId="4">#REF!</definedName>
    <definedName name="ccc" localSheetId="6">#REF!</definedName>
    <definedName name="ccc" localSheetId="10">#REF!</definedName>
    <definedName name="ccc" localSheetId="0">#REF!</definedName>
    <definedName name="ccc" localSheetId="7">#REF!</definedName>
    <definedName name="ccc">#REF!</definedName>
    <definedName name="DATABASE" hidden="1">'[9]PKx'!$A$1:$AP$622</definedName>
    <definedName name="database2" localSheetId="4">#REF!</definedName>
    <definedName name="database2" localSheetId="6">#REF!</definedName>
    <definedName name="database2" localSheetId="10">#REF!</definedName>
    <definedName name="database2" localSheetId="14">#REF!</definedName>
    <definedName name="database2" localSheetId="11">#REF!</definedName>
    <definedName name="database2" localSheetId="0">#REF!</definedName>
    <definedName name="database2" localSheetId="7">#REF!</definedName>
    <definedName name="database2">#REF!</definedName>
    <definedName name="database3" localSheetId="4">#REF!</definedName>
    <definedName name="database3" localSheetId="6">#REF!</definedName>
    <definedName name="database3" localSheetId="10">#REF!</definedName>
    <definedName name="database3">#REF!</definedName>
    <definedName name="fg" localSheetId="4">#REF!</definedName>
    <definedName name="fg" localSheetId="6">#REF!</definedName>
    <definedName name="fg" localSheetId="10">#REF!</definedName>
    <definedName name="fg" localSheetId="14">#REF!</definedName>
    <definedName name="fg" localSheetId="11">#REF!</definedName>
    <definedName name="fg" localSheetId="0">#REF!</definedName>
    <definedName name="fg" localSheetId="7">#REF!</definedName>
    <definedName name="fg">#REF!</definedName>
    <definedName name="gxxe2003" localSheetId="4">'[15]P1012001'!$A$6:$E$117</definedName>
    <definedName name="gxxe2003" localSheetId="6">'[16]P1012001'!$A$6:$E$117</definedName>
    <definedName name="gxxe2003" localSheetId="10">'[15]P1012001'!$A$6:$E$117</definedName>
    <definedName name="gxxe2003">'[16]P1012001'!$A$6:$E$117</definedName>
    <definedName name="gxxe20032" localSheetId="4">'[17]P1012001'!$A$6:$E$117</definedName>
    <definedName name="gxxe20032" localSheetId="6">'[15]P1012001'!$A$6:$E$117</definedName>
    <definedName name="gxxe20032" localSheetId="10">'[17]P1012001'!$A$6:$E$117</definedName>
    <definedName name="gxxe20032">'[15]P1012001'!$A$6:$E$117</definedName>
    <definedName name="hhhh" localSheetId="4">#REF!</definedName>
    <definedName name="hhhh" localSheetId="6">#REF!</definedName>
    <definedName name="hhhh" localSheetId="10">#REF!</definedName>
    <definedName name="hhhh" localSheetId="14">#REF!</definedName>
    <definedName name="hhhh" localSheetId="11">#REF!</definedName>
    <definedName name="hhhh" localSheetId="0">#REF!</definedName>
    <definedName name="hhhh" localSheetId="7">#REF!</definedName>
    <definedName name="hhhh">#REF!</definedName>
    <definedName name="kkkk" localSheetId="4">#REF!</definedName>
    <definedName name="kkkk" localSheetId="6">#REF!</definedName>
    <definedName name="kkkk" localSheetId="10">#REF!</definedName>
    <definedName name="kkkk">#REF!</definedName>
    <definedName name="_xlnm.Print_Area" localSheetId="13">'10支出'!$A$1:$G$24</definedName>
    <definedName name="_xlnm.Print_Area" localSheetId="15">'11收入'!$A$1:$F$18</definedName>
    <definedName name="_xlnm.Print_Area" localSheetId="16">'12支出'!$A$1:$F$16</definedName>
    <definedName name="_xlnm.Print_Area" localSheetId="17">'13地方债'!$A$1:$D$19</definedName>
    <definedName name="_xlnm.Print_Area" localSheetId="1">'1收入'!$A$1:$H$34</definedName>
    <definedName name="_xlnm.Print_Area" localSheetId="2">'2支出'!$A$1:$X$32</definedName>
    <definedName name="_xlnm.Print_Area" localSheetId="4">'4经济明细'!$A$1:$D$43</definedName>
    <definedName name="_xlnm.Print_Area" localSheetId="6">'5转移支付'!$A$1:$G$38</definedName>
    <definedName name="_xlnm.Print_Area" localSheetId="8">'6收入'!$A$1:$H$20</definedName>
    <definedName name="_xlnm.Print_Area" localSheetId="9">'7支出'!$A$1:$H$15</definedName>
    <definedName name="_xlnm.Print_Area" localSheetId="10">'8转移支付'!$A$1:$G$12</definedName>
    <definedName name="_xlnm.Print_Area" localSheetId="12">'9收入'!$A$1:$G$37</definedName>
    <definedName name="_xlnm.Print_Area" localSheetId="14">'国有资本经营预算'!$A$1:$K$25</definedName>
    <definedName name="_xlnm.Print_Area" localSheetId="11">'社会保险基金预算'!$A$1:$K$25</definedName>
    <definedName name="_xlnm.Print_Area" localSheetId="0">'一般公共预算'!$A$1:$K$25</definedName>
    <definedName name="_xlnm.Print_Area" localSheetId="7">'政府性基金预算'!$A$1:$K$25</definedName>
    <definedName name="Print_Area_MI" localSheetId="4">#REF!</definedName>
    <definedName name="Print_Area_MI" localSheetId="6">#REF!</definedName>
    <definedName name="Print_Area_MI" localSheetId="10">#REF!</definedName>
    <definedName name="Print_Area_MI" localSheetId="14">#REF!</definedName>
    <definedName name="Print_Area_MI" localSheetId="11">#REF!</definedName>
    <definedName name="Print_Area_MI" localSheetId="0">#REF!</definedName>
    <definedName name="Print_Area_MI" localSheetId="7">#REF!</definedName>
    <definedName name="Print_Area_MI">#REF!</definedName>
    <definedName name="_xlnm.Print_Titles" localSheetId="13">'10支出'!$1:$4</definedName>
    <definedName name="_xlnm.Print_Titles" localSheetId="15">'11收入'!$1:$4</definedName>
    <definedName name="_xlnm.Print_Titles" localSheetId="16">'12支出'!$1:$4</definedName>
    <definedName name="_xlnm.Print_Titles" localSheetId="17">'13地方债'!$1:$4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8">'6收入'!$1:$4</definedName>
    <definedName name="_xlnm.Print_Titles" localSheetId="9">'7支出'!$1:$4</definedName>
    <definedName name="_xlnm.Print_Titles" localSheetId="10">'8转移支付'!$1:$4</definedName>
    <definedName name="_xlnm.Print_Titles" localSheetId="12">'9收入'!$1:$4</definedName>
    <definedName name="zhe" localSheetId="4">#REF!</definedName>
    <definedName name="zhe" localSheetId="6">#REF!</definedName>
    <definedName name="zhe" localSheetId="10">#REF!</definedName>
    <definedName name="zhe" localSheetId="14">#REF!</definedName>
    <definedName name="zhe" localSheetId="11">#REF!</definedName>
    <definedName name="zhe" localSheetId="0">#REF!</definedName>
    <definedName name="zhe" localSheetId="7">#REF!</definedName>
    <definedName name="zhe">#REF!</definedName>
    <definedName name="啊" localSheetId="4">#REF!</definedName>
    <definedName name="啊" localSheetId="6">#REF!</definedName>
    <definedName name="啊" localSheetId="10">#REF!</definedName>
    <definedName name="啊">#REF!</definedName>
    <definedName name="大多数" localSheetId="13">'[22]'!$A$15</definedName>
    <definedName name="大多数" localSheetId="4">'[23]'!$A$15</definedName>
    <definedName name="大多数" localSheetId="6">'[22]'!$A$15</definedName>
    <definedName name="大多数" localSheetId="10">'[23]'!$A$15</definedName>
    <definedName name="大多数" localSheetId="12">'[22]'!$A$15</definedName>
    <definedName name="大多数" localSheetId="14">'[22]'!$A$15</definedName>
    <definedName name="大多数" localSheetId="11">'[22]'!$A$15</definedName>
    <definedName name="大多数" localSheetId="0">'[22]'!$A$15</definedName>
    <definedName name="大多数" localSheetId="7">'[22]'!$A$15</definedName>
    <definedName name="大多数">'[22]'!$A$15</definedName>
    <definedName name="大调动" localSheetId="1">#REF!</definedName>
    <definedName name="大调动" localSheetId="4">#REF!</definedName>
    <definedName name="大调动" localSheetId="6">#REF!</definedName>
    <definedName name="大调动" localSheetId="10">#REF!</definedName>
    <definedName name="大调动">#REF!</definedName>
    <definedName name="鹅eee" localSheetId="4">#REF!</definedName>
    <definedName name="鹅eee" localSheetId="6">#REF!</definedName>
    <definedName name="鹅eee" localSheetId="10">#REF!</definedName>
    <definedName name="鹅eee">#REF!</definedName>
    <definedName name="饿" localSheetId="4">#REF!</definedName>
    <definedName name="饿" localSheetId="6">#REF!</definedName>
    <definedName name="饿" localSheetId="10">#REF!</definedName>
    <definedName name="饿" localSheetId="14">#REF!</definedName>
    <definedName name="饿" localSheetId="11">#REF!</definedName>
    <definedName name="饿" localSheetId="0">#REF!</definedName>
    <definedName name="饿" localSheetId="7">#REF!</definedName>
    <definedName name="饿">#REF!</definedName>
    <definedName name="飞过海" localSheetId="13">'[26]'!$C$4</definedName>
    <definedName name="飞过海" localSheetId="12">'[26]'!$C$4</definedName>
    <definedName name="飞过海" localSheetId="14">'[26]'!$C$4</definedName>
    <definedName name="飞过海" localSheetId="11">'[26]'!$C$4</definedName>
    <definedName name="飞过海" localSheetId="0">'[26]'!$C$4</definedName>
    <definedName name="飞过海" localSheetId="7">'[26]'!$C$4</definedName>
    <definedName name="飞过海">'[26]'!$C$4</definedName>
    <definedName name="汇率" localSheetId="4">#REF!</definedName>
    <definedName name="汇率" localSheetId="6">#REF!</definedName>
    <definedName name="汇率" localSheetId="10">#REF!</definedName>
    <definedName name="汇率">#REF!</definedName>
    <definedName name="胶" localSheetId="1">#REF!</definedName>
    <definedName name="胶" localSheetId="4">#REF!</definedName>
    <definedName name="胶" localSheetId="6">#REF!</definedName>
    <definedName name="胶" localSheetId="10">#REF!</definedName>
    <definedName name="胶" localSheetId="14">#REF!</definedName>
    <definedName name="胶" localSheetId="11">#REF!</definedName>
    <definedName name="胶" localSheetId="0">#REF!</definedName>
    <definedName name="胶" localSheetId="7">#REF!</definedName>
    <definedName name="胶">#REF!</definedName>
    <definedName name="结构" localSheetId="4">#REF!</definedName>
    <definedName name="结构" localSheetId="6">#REF!</definedName>
    <definedName name="结构" localSheetId="10">#REF!</definedName>
    <definedName name="结构" localSheetId="14">#REF!</definedName>
    <definedName name="结构" localSheetId="11">#REF!</definedName>
    <definedName name="结构" localSheetId="0">#REF!</definedName>
    <definedName name="结构" localSheetId="7">#REF!</definedName>
    <definedName name="结构">#REF!</definedName>
    <definedName name="经7" localSheetId="1">#REF!</definedName>
    <definedName name="经7" localSheetId="4">#REF!</definedName>
    <definedName name="经7" localSheetId="6">#REF!</definedName>
    <definedName name="经7" localSheetId="10">#REF!</definedName>
    <definedName name="经7" localSheetId="14">#REF!</definedName>
    <definedName name="经7" localSheetId="11">#REF!</definedName>
    <definedName name="经7" localSheetId="0">#REF!</definedName>
    <definedName name="经7" localSheetId="7">#REF!</definedName>
    <definedName name="经7">#REF!</definedName>
    <definedName name="经二7" localSheetId="1">#REF!</definedName>
    <definedName name="经二7" localSheetId="4">#REF!</definedName>
    <definedName name="经二7" localSheetId="6">#REF!</definedName>
    <definedName name="经二7" localSheetId="10">#REF!</definedName>
    <definedName name="经二7" localSheetId="14">#REF!</definedName>
    <definedName name="经二7" localSheetId="11">#REF!</definedName>
    <definedName name="经二7" localSheetId="0">#REF!</definedName>
    <definedName name="经二7" localSheetId="7">#REF!</definedName>
    <definedName name="经二7">#REF!</definedName>
    <definedName name="经二8" localSheetId="1">#REF!</definedName>
    <definedName name="经二8" localSheetId="4">#REF!</definedName>
    <definedName name="经二8" localSheetId="6">#REF!</definedName>
    <definedName name="经二8" localSheetId="10">#REF!</definedName>
    <definedName name="经二8" localSheetId="14">#REF!</definedName>
    <definedName name="经二8" localSheetId="11">#REF!</definedName>
    <definedName name="经二8" localSheetId="0">#REF!</definedName>
    <definedName name="经二8" localSheetId="7">#REF!</definedName>
    <definedName name="经二8">#REF!</definedName>
    <definedName name="经一7" localSheetId="1">#REF!</definedName>
    <definedName name="经一7" localSheetId="4">#REF!</definedName>
    <definedName name="经一7" localSheetId="6">#REF!</definedName>
    <definedName name="经一7" localSheetId="10">#REF!</definedName>
    <definedName name="经一7" localSheetId="14">#REF!</definedName>
    <definedName name="经一7" localSheetId="11">#REF!</definedName>
    <definedName name="经一7" localSheetId="0">#REF!</definedName>
    <definedName name="经一7" localSheetId="7">#REF!</definedName>
    <definedName name="经一7">#REF!</definedName>
    <definedName name="全额差额比例" localSheetId="4">'[34]C01-1'!#REF!</definedName>
    <definedName name="全额差额比例" localSheetId="6">'[35]C01-1'!#REF!</definedName>
    <definedName name="全额差额比例" localSheetId="10">'[34]C01-1'!#REF!</definedName>
    <definedName name="全额差额比例" localSheetId="0">'[35]C01-1'!#REF!</definedName>
    <definedName name="全额差额比例" localSheetId="7">'[35]C01-1'!#REF!</definedName>
    <definedName name="全额差额比例">'[35]C01-1'!#REF!</definedName>
    <definedName name="生产列1" localSheetId="4">#REF!</definedName>
    <definedName name="生产列1" localSheetId="6">#REF!</definedName>
    <definedName name="生产列1" localSheetId="10">#REF!</definedName>
    <definedName name="生产列1">#REF!</definedName>
    <definedName name="生产列11" localSheetId="4">#REF!</definedName>
    <definedName name="生产列11" localSheetId="6">#REF!</definedName>
    <definedName name="生产列11" localSheetId="10">#REF!</definedName>
    <definedName name="生产列11">#REF!</definedName>
    <definedName name="生产列15" localSheetId="4">#REF!</definedName>
    <definedName name="生产列15" localSheetId="6">#REF!</definedName>
    <definedName name="生产列15" localSheetId="10">#REF!</definedName>
    <definedName name="生产列15">#REF!</definedName>
    <definedName name="生产列16" localSheetId="4">#REF!</definedName>
    <definedName name="生产列16" localSheetId="6">#REF!</definedName>
    <definedName name="生产列16" localSheetId="10">#REF!</definedName>
    <definedName name="生产列16">#REF!</definedName>
    <definedName name="生产列17" localSheetId="4">#REF!</definedName>
    <definedName name="生产列17" localSheetId="6">#REF!</definedName>
    <definedName name="生产列17" localSheetId="10">#REF!</definedName>
    <definedName name="生产列17">#REF!</definedName>
    <definedName name="生产列19" localSheetId="4">#REF!</definedName>
    <definedName name="生产列19" localSheetId="6">#REF!</definedName>
    <definedName name="生产列19" localSheetId="10">#REF!</definedName>
    <definedName name="生产列19">#REF!</definedName>
    <definedName name="生产列2" localSheetId="4">#REF!</definedName>
    <definedName name="生产列2" localSheetId="6">#REF!</definedName>
    <definedName name="生产列2" localSheetId="10">#REF!</definedName>
    <definedName name="生产列2">#REF!</definedName>
    <definedName name="生产列20" localSheetId="4">#REF!</definedName>
    <definedName name="生产列20" localSheetId="6">#REF!</definedName>
    <definedName name="生产列20" localSheetId="10">#REF!</definedName>
    <definedName name="生产列20">#REF!</definedName>
    <definedName name="生产列3" localSheetId="4">#REF!</definedName>
    <definedName name="生产列3" localSheetId="6">#REF!</definedName>
    <definedName name="生产列3" localSheetId="10">#REF!</definedName>
    <definedName name="生产列3">#REF!</definedName>
    <definedName name="生产列4" localSheetId="4">#REF!</definedName>
    <definedName name="生产列4" localSheetId="6">#REF!</definedName>
    <definedName name="生产列4" localSheetId="10">#REF!</definedName>
    <definedName name="生产列4">#REF!</definedName>
    <definedName name="生产列5" localSheetId="4">#REF!</definedName>
    <definedName name="生产列5" localSheetId="6">#REF!</definedName>
    <definedName name="生产列5" localSheetId="10">#REF!</definedName>
    <definedName name="生产列5">#REF!</definedName>
    <definedName name="生产列6" localSheetId="4">#REF!</definedName>
    <definedName name="生产列6" localSheetId="6">#REF!</definedName>
    <definedName name="生产列6" localSheetId="10">#REF!</definedName>
    <definedName name="生产列6">#REF!</definedName>
    <definedName name="生产列7" localSheetId="4">#REF!</definedName>
    <definedName name="生产列7" localSheetId="6">#REF!</definedName>
    <definedName name="生产列7" localSheetId="10">#REF!</definedName>
    <definedName name="生产列7">#REF!</definedName>
    <definedName name="生产列8" localSheetId="4">#REF!</definedName>
    <definedName name="生产列8" localSheetId="6">#REF!</definedName>
    <definedName name="生产列8" localSheetId="10">#REF!</definedName>
    <definedName name="生产列8">#REF!</definedName>
    <definedName name="生产列9" localSheetId="4">#REF!</definedName>
    <definedName name="生产列9" localSheetId="6">#REF!</definedName>
    <definedName name="生产列9" localSheetId="10">#REF!</definedName>
    <definedName name="生产列9">#REF!</definedName>
    <definedName name="生产期" localSheetId="4">#REF!</definedName>
    <definedName name="生产期" localSheetId="6">#REF!</definedName>
    <definedName name="生产期" localSheetId="10">#REF!</definedName>
    <definedName name="生产期">#REF!</definedName>
    <definedName name="生产期1" localSheetId="4">#REF!</definedName>
    <definedName name="生产期1" localSheetId="6">#REF!</definedName>
    <definedName name="生产期1" localSheetId="10">#REF!</definedName>
    <definedName name="生产期1">#REF!</definedName>
    <definedName name="生产期11" localSheetId="4">#REF!</definedName>
    <definedName name="生产期11" localSheetId="6">#REF!</definedName>
    <definedName name="生产期11" localSheetId="10">#REF!</definedName>
    <definedName name="生产期11">#REF!</definedName>
    <definedName name="生产期15" localSheetId="4">#REF!</definedName>
    <definedName name="生产期15" localSheetId="6">#REF!</definedName>
    <definedName name="生产期15" localSheetId="10">#REF!</definedName>
    <definedName name="生产期15">#REF!</definedName>
    <definedName name="生产期16" localSheetId="4">#REF!</definedName>
    <definedName name="生产期16" localSheetId="6">#REF!</definedName>
    <definedName name="生产期16" localSheetId="10">#REF!</definedName>
    <definedName name="生产期16">#REF!</definedName>
    <definedName name="生产期17" localSheetId="4">#REF!</definedName>
    <definedName name="生产期17" localSheetId="6">#REF!</definedName>
    <definedName name="生产期17" localSheetId="10">#REF!</definedName>
    <definedName name="生产期17">#REF!</definedName>
    <definedName name="生产期19" localSheetId="4">#REF!</definedName>
    <definedName name="生产期19" localSheetId="6">#REF!</definedName>
    <definedName name="生产期19" localSheetId="10">#REF!</definedName>
    <definedName name="生产期19">#REF!</definedName>
    <definedName name="生产期2" localSheetId="4">#REF!</definedName>
    <definedName name="生产期2" localSheetId="6">#REF!</definedName>
    <definedName name="生产期2" localSheetId="10">#REF!</definedName>
    <definedName name="生产期2">#REF!</definedName>
    <definedName name="生产期20" localSheetId="4">#REF!</definedName>
    <definedName name="生产期20" localSheetId="6">#REF!</definedName>
    <definedName name="生产期20" localSheetId="10">#REF!</definedName>
    <definedName name="生产期20">#REF!</definedName>
    <definedName name="生产期3" localSheetId="4">#REF!</definedName>
    <definedName name="生产期3" localSheetId="6">#REF!</definedName>
    <definedName name="生产期3" localSheetId="10">#REF!</definedName>
    <definedName name="生产期3">#REF!</definedName>
    <definedName name="生产期4" localSheetId="4">#REF!</definedName>
    <definedName name="生产期4" localSheetId="6">#REF!</definedName>
    <definedName name="生产期4" localSheetId="10">#REF!</definedName>
    <definedName name="生产期4">#REF!</definedName>
    <definedName name="生产期5" localSheetId="4">#REF!</definedName>
    <definedName name="生产期5" localSheetId="6">#REF!</definedName>
    <definedName name="生产期5" localSheetId="10">#REF!</definedName>
    <definedName name="生产期5" localSheetId="0">#REF!</definedName>
    <definedName name="生产期5" localSheetId="7">#REF!</definedName>
    <definedName name="生产期5">#REF!</definedName>
    <definedName name="生产期6" localSheetId="4">#REF!</definedName>
    <definedName name="生产期6" localSheetId="6">#REF!</definedName>
    <definedName name="生产期6" localSheetId="10">#REF!</definedName>
    <definedName name="生产期6">#REF!</definedName>
    <definedName name="生产期7" localSheetId="4">#REF!</definedName>
    <definedName name="生产期7" localSheetId="6">#REF!</definedName>
    <definedName name="生产期7" localSheetId="10">#REF!</definedName>
    <definedName name="生产期7">#REF!</definedName>
    <definedName name="生产期8" localSheetId="4">#REF!</definedName>
    <definedName name="生产期8" localSheetId="6">#REF!</definedName>
    <definedName name="生产期8" localSheetId="10">#REF!</definedName>
    <definedName name="生产期8">#REF!</definedName>
    <definedName name="生产期9" localSheetId="4">#REF!</definedName>
    <definedName name="生产期9" localSheetId="6">#REF!</definedName>
    <definedName name="生产期9" localSheetId="10">#REF!</definedName>
    <definedName name="生产期9">#REF!</definedName>
    <definedName name="是" localSheetId="4">#REF!</definedName>
    <definedName name="是" localSheetId="6">#REF!</definedName>
    <definedName name="是" localSheetId="10">#REF!</definedName>
    <definedName name="是" localSheetId="14">#REF!</definedName>
    <definedName name="是" localSheetId="11">#REF!</definedName>
    <definedName name="是" localSheetId="0">#REF!</definedName>
    <definedName name="是" localSheetId="7">#REF!</definedName>
    <definedName name="是">#REF!</definedName>
    <definedName name="脱钩" localSheetId="4">#REF!</definedName>
    <definedName name="脱钩" localSheetId="6">#REF!</definedName>
    <definedName name="脱钩" localSheetId="10">#REF!</definedName>
    <definedName name="脱钩" localSheetId="14">#REF!</definedName>
    <definedName name="脱钩" localSheetId="11">#REF!</definedName>
    <definedName name="脱钩" localSheetId="0">#REF!</definedName>
    <definedName name="脱钩" localSheetId="7">#REF!</definedName>
    <definedName name="脱钩">#REF!</definedName>
    <definedName name="位次d" localSheetId="4">'[37]四月份月报'!#REF!</definedName>
    <definedName name="位次d" localSheetId="6">'[38]四月份月报'!#REF!</definedName>
    <definedName name="位次d" localSheetId="10">'[37]四月份月报'!#REF!</definedName>
    <definedName name="位次d" localSheetId="0">'[38]四月份月报'!#REF!</definedName>
    <definedName name="位次d" localSheetId="7">'[38]四月份月报'!#REF!</definedName>
    <definedName name="位次d">'[38]四月份月报'!#REF!</definedName>
    <definedName name="先征后返徐2" localSheetId="4">#REF!</definedName>
    <definedName name="先征后返徐2" localSheetId="6">#REF!</definedName>
    <definedName name="先征后返徐2" localSheetId="10">#REF!</definedName>
    <definedName name="先征后返徐2" localSheetId="14">#REF!</definedName>
    <definedName name="先征后返徐2" localSheetId="11">#REF!</definedName>
    <definedName name="先征后返徐2" localSheetId="0">#REF!</definedName>
    <definedName name="先征后返徐2" localSheetId="7">#REF!</definedName>
    <definedName name="先征后返徐2">#REF!</definedName>
    <definedName name="预备费分项目" localSheetId="4">#REF!</definedName>
    <definedName name="预备费分项目" localSheetId="6">#REF!</definedName>
    <definedName name="预备费分项目" localSheetId="10">#REF!</definedName>
    <definedName name="预备费分项目" localSheetId="14">#REF!</definedName>
    <definedName name="预备费分项目" localSheetId="11">#REF!</definedName>
    <definedName name="预备费分项目" localSheetId="0">#REF!</definedName>
    <definedName name="预备费分项目" localSheetId="7">#REF!</definedName>
    <definedName name="预备费分项目">#REF!</definedName>
    <definedName name="综合" localSheetId="4">#REF!</definedName>
    <definedName name="综合" localSheetId="6">#REF!</definedName>
    <definedName name="综合" localSheetId="10">#REF!</definedName>
    <definedName name="综合">#REF!</definedName>
    <definedName name="综核" localSheetId="4">#REF!</definedName>
    <definedName name="综核" localSheetId="6">#REF!</definedName>
    <definedName name="综核" localSheetId="10">#REF!</definedName>
    <definedName name="综核">#REF!</definedName>
    <definedName name="전" localSheetId="4">#REF!</definedName>
    <definedName name="전" localSheetId="6">#REF!</definedName>
    <definedName name="전" localSheetId="10">#REF!</definedName>
    <definedName name="전" localSheetId="14">#REF!</definedName>
    <definedName name="전" localSheetId="11">#REF!</definedName>
    <definedName name="전" localSheetId="0">#REF!</definedName>
    <definedName name="전" localSheetId="7">#REF!</definedName>
    <definedName name="전">#REF!</definedName>
    <definedName name="주택사업본부" localSheetId="4">#REF!</definedName>
    <definedName name="주택사업본부" localSheetId="6">#REF!</definedName>
    <definedName name="주택사업본부" localSheetId="10">#REF!</definedName>
    <definedName name="주택사업본부" localSheetId="14">#REF!</definedName>
    <definedName name="주택사업본부" localSheetId="11">#REF!</definedName>
    <definedName name="주택사업본부" localSheetId="0">#REF!</definedName>
    <definedName name="주택사업본부" localSheetId="7">#REF!</definedName>
    <definedName name="주택사업본부">#REF!</definedName>
    <definedName name="철구사업본부" localSheetId="4">#REF!</definedName>
    <definedName name="철구사업본부" localSheetId="6">#REF!</definedName>
    <definedName name="철구사업본부" localSheetId="10">#REF!</definedName>
    <definedName name="철구사업본부" localSheetId="14">#REF!</definedName>
    <definedName name="철구사업본부" localSheetId="11">#REF!</definedName>
    <definedName name="철구사업본부" localSheetId="0">#REF!</definedName>
    <definedName name="철구사업본부" localSheetId="7">#REF!</definedName>
    <definedName name="철구사업본부">#REF!</definedName>
  </definedNames>
  <calcPr fullCalcOnLoad="1"/>
</workbook>
</file>

<file path=xl/sharedStrings.xml><?xml version="1.0" encoding="utf-8"?>
<sst xmlns="http://schemas.openxmlformats.org/spreadsheetml/2006/main" count="1796" uniqueCount="1352">
  <si>
    <t>一般公共预算</t>
  </si>
  <si>
    <t>青光镇人民政府2021年一般公共收入预算执行情况和2022年收入预算表</t>
  </si>
  <si>
    <t>表一</t>
  </si>
  <si>
    <t>单位：万元</t>
  </si>
  <si>
    <t>项           目</t>
  </si>
  <si>
    <r>
      <t>2021</t>
    </r>
    <r>
      <rPr>
        <sz val="12"/>
        <rFont val="黑体"/>
        <family val="3"/>
      </rPr>
      <t>年</t>
    </r>
  </si>
  <si>
    <r>
      <t>2022</t>
    </r>
    <r>
      <rPr>
        <sz val="12"/>
        <rFont val="黑体"/>
        <family val="3"/>
      </rPr>
      <t>年</t>
    </r>
  </si>
  <si>
    <t>预   算</t>
  </si>
  <si>
    <t>调整预算</t>
  </si>
  <si>
    <t>预算执行</t>
  </si>
  <si>
    <t>执行为调
整预算％</t>
  </si>
  <si>
    <r>
      <t>执行为2020</t>
    </r>
    <r>
      <rPr>
        <sz val="12"/>
        <rFont val="黑体"/>
        <family val="3"/>
      </rPr>
      <t xml:space="preserve">
年决算％</t>
    </r>
  </si>
  <si>
    <r>
      <t>预算为2021</t>
    </r>
    <r>
      <rPr>
        <sz val="12"/>
        <rFont val="黑体"/>
        <family val="3"/>
      </rPr>
      <t xml:space="preserve">
年执行％</t>
    </r>
  </si>
  <si>
    <t>一 般 公 共 收 入 合 计</t>
  </si>
  <si>
    <t>一、税收收入</t>
  </si>
  <si>
    <t>增值税</t>
  </si>
  <si>
    <t>消费税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</si>
  <si>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</si>
  <si>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</si>
  <si>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</si>
  <si>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</si>
  <si>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</si>
  <si>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</si>
  <si>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</si>
  <si>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</si>
  <si>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</si>
  <si>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</si>
  <si>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</si>
  <si>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</si>
  <si>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</si>
  <si>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</si>
  <si>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</si>
  <si>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</si>
  <si>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</si>
  <si>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</si>
  <si>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</si>
  <si>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</si>
  <si>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</si>
  <si>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</si>
  <si>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</si>
  <si>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</si>
  <si>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一 般 公 共 收 入 总 计</t>
  </si>
  <si>
    <r>
      <t>青光镇人民政府</t>
    </r>
    <r>
      <rPr>
        <sz val="22"/>
        <rFont val="黑体"/>
        <family val="3"/>
      </rPr>
      <t>20</t>
    </r>
    <r>
      <rPr>
        <sz val="22"/>
        <rFont val="黑体"/>
        <family val="3"/>
      </rPr>
      <t>21年一般公共支出预算执行情况和2022年支出预算表</t>
    </r>
  </si>
  <si>
    <t>表二</t>
  </si>
  <si>
    <t>执行为调整预算％</t>
  </si>
  <si>
    <r>
      <t>执行为2020</t>
    </r>
    <r>
      <rPr>
        <sz val="12"/>
        <rFont val="黑体"/>
        <family val="3"/>
      </rPr>
      <t>年决算％</t>
    </r>
  </si>
  <si>
    <t>2009年同期数</t>
  </si>
  <si>
    <t>一 般 公 共 支 出 合 计</t>
  </si>
  <si>
    <t>一般公共服务支出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</si>
  <si>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</si>
  <si>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</si>
  <si>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</si>
  <si>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</si>
  <si>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</si>
  <si>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</si>
  <si>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</si>
  <si>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</si>
  <si>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</si>
  <si>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</si>
  <si>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</si>
  <si>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</si>
  <si>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</si>
  <si>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</si>
  <si>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</si>
  <si>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</si>
  <si>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</si>
  <si>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</si>
  <si>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其他支出</t>
  </si>
  <si>
    <t>预备费</t>
  </si>
  <si>
    <t>减：一般公共支出</t>
  </si>
  <si>
    <r>
      <t xml:space="preserve"> </t>
    </r>
    <r>
      <rPr>
        <sz val="12"/>
        <rFont val="宋体"/>
        <family val="0"/>
      </rPr>
      <t xml:space="preserve">   </t>
    </r>
    <r>
      <rPr>
        <sz val="12"/>
        <rFont val="宋体"/>
        <family val="0"/>
      </rPr>
      <t>上解支出</t>
    </r>
  </si>
  <si>
    <t>一 般 公 共 结 余</t>
  </si>
  <si>
    <t>结转项目资金</t>
  </si>
  <si>
    <t>预算纯结余</t>
  </si>
  <si>
    <t>青光镇人民政府2021年一般公共支出预算执行情况和2022年支出预算功能分类明细表</t>
  </si>
  <si>
    <t>表三</t>
  </si>
  <si>
    <t>项        目</t>
  </si>
  <si>
    <t>2021年执行</t>
  </si>
  <si>
    <t>2022年预算</t>
  </si>
  <si>
    <t>一、一般公共服务</t>
  </si>
  <si>
    <t>九、卫生健康支出</t>
  </si>
  <si>
    <t xml:space="preserve">  人大事务</t>
  </si>
  <si>
    <t xml:space="preserve">  卫生健康管理事务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</si>
  <si>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</si>
  <si>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</si>
  <si>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</si>
  <si>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</si>
  <si>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</si>
  <si>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</si>
  <si>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</si>
  <si>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</si>
  <si>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</si>
  <si>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</si>
  <si>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</si>
  <si>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</si>
  <si>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</si>
  <si>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</si>
  <si>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</si>
  <si>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</si>
  <si>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</si>
  <si>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</si>
  <si>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妇幼保健医院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</si>
  <si>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</si>
  <si>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</si>
  <si>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</si>
  <si>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</si>
  <si>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</si>
  <si>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</si>
  <si>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</si>
  <si>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</si>
  <si>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康复医院</t>
  </si>
  <si>
    <t xml:space="preserve">    参政议政</t>
  </si>
  <si>
    <t xml:space="preserve">    优抚医院</t>
  </si>
  <si>
    <t xml:space="preserve">    其他公立医院支出</t>
  </si>
  <si>
    <t xml:space="preserve">    其他政协事务支出</t>
  </si>
  <si>
    <t xml:space="preserve">  基层医疗卫生机构</t>
  </si>
  <si>
    <t xml:space="preserve">  政府办公厅(室)及相关机构事务</t>
  </si>
  <si>
    <t xml:space="preserve">    城市社区卫生机构</t>
  </si>
  <si>
    <t xml:space="preserve">    乡镇卫生院</t>
  </si>
  <si>
    <t xml:space="preserve">    其他基层医疗卫生机构支出</t>
  </si>
  <si>
    <t xml:space="preserve">  公共卫生</t>
  </si>
  <si>
    <t xml:space="preserve">    专项服务</t>
  </si>
  <si>
    <t xml:space="preserve">    疾病预防控制机构</t>
  </si>
  <si>
    <t xml:space="preserve">    专项业务及机关事务管理</t>
  </si>
  <si>
    <t xml:space="preserve">    卫生监督机构</t>
  </si>
  <si>
    <t xml:space="preserve">    政务公开审批</t>
  </si>
  <si>
    <t xml:space="preserve">    妇幼保健机构</t>
  </si>
  <si>
    <t xml:space="preserve">    信访事务</t>
  </si>
  <si>
    <t xml:space="preserve">    精神卫生机构</t>
  </si>
  <si>
    <t xml:space="preserve">    参事事务</t>
  </si>
  <si>
    <t xml:space="preserve">    应急救治机构</t>
  </si>
  <si>
    <t xml:space="preserve">    采供血机构</t>
  </si>
  <si>
    <t xml:space="preserve">    其他政府办公厅（室）及相关机构事务支出</t>
  </si>
  <si>
    <t xml:space="preserve">    其他专业公共卫生机构</t>
  </si>
  <si>
    <t xml:space="preserve">  发展与改革事务</t>
  </si>
  <si>
    <t xml:space="preserve">    基本公共卫生服务</t>
  </si>
  <si>
    <t xml:space="preserve">    重大公共卫生服务</t>
  </si>
  <si>
    <t xml:space="preserve">    突发公共卫生事件应急处理</t>
  </si>
  <si>
    <t xml:space="preserve">    其他公共卫生支出</t>
  </si>
  <si>
    <t xml:space="preserve">    战略规划与实施</t>
  </si>
  <si>
    <t xml:space="preserve">  中医药</t>
  </si>
  <si>
    <t xml:space="preserve">    日常经济运行调节</t>
  </si>
  <si>
    <t xml:space="preserve">    中医（民族医）药专项</t>
  </si>
  <si>
    <t xml:space="preserve">    社会事业发展规划</t>
  </si>
  <si>
    <t xml:space="preserve">    其他中医药支出</t>
  </si>
  <si>
    <t xml:space="preserve">    经济体制改革研究</t>
  </si>
  <si>
    <t xml:space="preserve">  计划生育事务</t>
  </si>
  <si>
    <t xml:space="preserve">    物价管理</t>
  </si>
  <si>
    <t xml:space="preserve">    计划生育机构</t>
  </si>
  <si>
    <t xml:space="preserve">    计划生育服务</t>
  </si>
  <si>
    <t xml:space="preserve">    其他发展与改革事务支出</t>
  </si>
  <si>
    <t xml:space="preserve">    其他计划生育事务支出</t>
  </si>
  <si>
    <t xml:space="preserve">  统计信息事务</t>
  </si>
  <si>
    <t xml:space="preserve">  行政事业单位医疗</t>
  </si>
  <si>
    <t xml:space="preserve">    行政单位医疗</t>
  </si>
  <si>
    <t xml:space="preserve">    事业单位医疗</t>
  </si>
  <si>
    <t xml:space="preserve">    公务员医疗补助</t>
  </si>
  <si>
    <t xml:space="preserve">    信息事务</t>
  </si>
  <si>
    <t xml:space="preserve">    其他行政事业单位医疗支出</t>
  </si>
  <si>
    <t xml:space="preserve">    专项统计业务</t>
  </si>
  <si>
    <t xml:space="preserve">  财政对基本医疗保险基金的补助</t>
  </si>
  <si>
    <t xml:space="preserve">    统计管理</t>
  </si>
  <si>
    <t xml:space="preserve">    财政对职工基本医疗保险基金的补助</t>
  </si>
  <si>
    <t xml:space="preserve">    专项普查活动</t>
  </si>
  <si>
    <t xml:space="preserve">    财政对城乡居民基本医疗保险基金的补助</t>
  </si>
  <si>
    <t xml:space="preserve">    统计抽样调查</t>
  </si>
  <si>
    <t xml:space="preserve">    财政对其他基本医疗保险基金的补助</t>
  </si>
  <si>
    <t xml:space="preserve">  医疗救助</t>
  </si>
  <si>
    <t xml:space="preserve">    其他统计信息事务支出</t>
  </si>
  <si>
    <t xml:space="preserve">    城乡医疗救助</t>
  </si>
  <si>
    <t xml:space="preserve">  财政事务</t>
  </si>
  <si>
    <t xml:space="preserve">    疾病应急救助</t>
  </si>
  <si>
    <t xml:space="preserve">    其他医疗救助支出</t>
  </si>
  <si>
    <t xml:space="preserve">  优抚对象医疗</t>
  </si>
  <si>
    <t xml:space="preserve">    优抚对象医疗补助</t>
  </si>
  <si>
    <t xml:space="preserve">    预算改革业务</t>
  </si>
  <si>
    <t xml:space="preserve">    其他优抚对象医疗支出</t>
  </si>
  <si>
    <t xml:space="preserve">    财政国库业务</t>
  </si>
  <si>
    <t xml:space="preserve">  医疗保障管理事务</t>
  </si>
  <si>
    <t xml:space="preserve">    财政监察</t>
  </si>
  <si>
    <t xml:space="preserve">    信息化建设</t>
  </si>
  <si>
    <t xml:space="preserve">    财政委托业务支出</t>
  </si>
  <si>
    <t xml:space="preserve">    其他财政事务支出</t>
  </si>
  <si>
    <t xml:space="preserve">    医疗保障政策管理</t>
  </si>
  <si>
    <t xml:space="preserve">  税收事务</t>
  </si>
  <si>
    <t xml:space="preserve">    医疗保障经办事务</t>
  </si>
  <si>
    <t xml:space="preserve">    其他医疗保障管理事务支出</t>
  </si>
  <si>
    <t xml:space="preserve">  老龄卫生健康事务</t>
  </si>
  <si>
    <t xml:space="preserve">    老龄卫生健康事务</t>
  </si>
  <si>
    <t xml:space="preserve">    税收业务</t>
  </si>
  <si>
    <t xml:space="preserve">  其他卫生健康支出</t>
  </si>
  <si>
    <t xml:space="preserve">    其他卫生健康支出</t>
  </si>
  <si>
    <t xml:space="preserve">    其他税收事务支出</t>
  </si>
  <si>
    <t>十、节能环保支出</t>
  </si>
  <si>
    <t xml:space="preserve">  审计事务</t>
  </si>
  <si>
    <t xml:space="preserve">  环境保护管理事务</t>
  </si>
  <si>
    <t xml:space="preserve">    审计业务</t>
  </si>
  <si>
    <t xml:space="preserve">    生态环境保护宣传</t>
  </si>
  <si>
    <t xml:space="preserve">    审计管理</t>
  </si>
  <si>
    <t xml:space="preserve">    环境保护法规、规划及标准</t>
  </si>
  <si>
    <t xml:space="preserve">    生态环境国际合作及履约</t>
  </si>
  <si>
    <t xml:space="preserve">    生态环境保护行政许可</t>
  </si>
  <si>
    <t xml:space="preserve">    其他审计事务支出</t>
  </si>
  <si>
    <t xml:space="preserve">    应对气候变化管理事务</t>
  </si>
  <si>
    <t xml:space="preserve">  海关事务</t>
  </si>
  <si>
    <t xml:space="preserve">    其他环境保护管理事务支出</t>
  </si>
  <si>
    <t xml:space="preserve">  环境监测与监察</t>
  </si>
  <si>
    <t xml:space="preserve">    建设项目环评审查与监督</t>
  </si>
  <si>
    <t xml:space="preserve">    核与辐射安全监督</t>
  </si>
  <si>
    <t xml:space="preserve">    缉私办案</t>
  </si>
  <si>
    <t xml:space="preserve">    其他环境监测与监察支出</t>
  </si>
  <si>
    <t xml:space="preserve">    口岸管理</t>
  </si>
  <si>
    <t xml:space="preserve">  污染防治</t>
  </si>
  <si>
    <t xml:space="preserve">    大气</t>
  </si>
  <si>
    <t xml:space="preserve">    海关关务</t>
  </si>
  <si>
    <t xml:space="preserve">    水体</t>
  </si>
  <si>
    <t xml:space="preserve">    关税征管</t>
  </si>
  <si>
    <t xml:space="preserve">    噪声</t>
  </si>
  <si>
    <t xml:space="preserve">    海关监管</t>
  </si>
  <si>
    <t xml:space="preserve">    固体废弃物与化学品</t>
  </si>
  <si>
    <t xml:space="preserve">    检验检疫</t>
  </si>
  <si>
    <t xml:space="preserve">    放射源和放射性废物监管</t>
  </si>
  <si>
    <t xml:space="preserve">    辐射</t>
  </si>
  <si>
    <t xml:space="preserve">    其他海关事务支出</t>
  </si>
  <si>
    <t xml:space="preserve">    土壤</t>
  </si>
  <si>
    <t xml:space="preserve">  纪检监察事务</t>
  </si>
  <si>
    <t xml:space="preserve">    其他污染防治支出</t>
  </si>
  <si>
    <t xml:space="preserve">  自然生态保护</t>
  </si>
  <si>
    <t xml:space="preserve">    生态保护</t>
  </si>
  <si>
    <t xml:space="preserve">    农村环境保护</t>
  </si>
  <si>
    <t xml:space="preserve">    大案要案查处</t>
  </si>
  <si>
    <t xml:space="preserve">    生物及物种资源保护</t>
  </si>
  <si>
    <t xml:space="preserve">    派驻派出机构</t>
  </si>
  <si>
    <t xml:space="preserve">    草原生态修复治理</t>
  </si>
  <si>
    <t xml:space="preserve">    巡视工作</t>
  </si>
  <si>
    <t xml:space="preserve">    自然保护地</t>
  </si>
  <si>
    <t xml:space="preserve">    其他自然生态保护支出</t>
  </si>
  <si>
    <t xml:space="preserve">    其他纪检监察事务支出</t>
  </si>
  <si>
    <t xml:space="preserve">  天然林保护</t>
  </si>
  <si>
    <t xml:space="preserve">  商贸事务</t>
  </si>
  <si>
    <t xml:space="preserve">    森林管护</t>
  </si>
  <si>
    <t xml:space="preserve">    社会保险补助</t>
  </si>
  <si>
    <t xml:space="preserve">    政策性社会性支出补助</t>
  </si>
  <si>
    <t xml:space="preserve">    天然林保护工程建设</t>
  </si>
  <si>
    <t xml:space="preserve">    对外贸易管理</t>
  </si>
  <si>
    <t xml:space="preserve">    停伐补助</t>
  </si>
  <si>
    <t xml:space="preserve">    国际经济合作</t>
  </si>
  <si>
    <t xml:space="preserve">    其他天然林保护支出</t>
  </si>
  <si>
    <t xml:space="preserve">    外资管理</t>
  </si>
  <si>
    <t xml:space="preserve">  退耕还林还草</t>
  </si>
  <si>
    <t xml:space="preserve">    国内贸易管理</t>
  </si>
  <si>
    <t xml:space="preserve">    退耕现金</t>
  </si>
  <si>
    <t xml:space="preserve">    招商引资</t>
  </si>
  <si>
    <t xml:space="preserve">    退耕还林粮食折现补贴</t>
  </si>
  <si>
    <t xml:space="preserve">    退耕还林粮食费用补贴</t>
  </si>
  <si>
    <t xml:space="preserve">    其他商贸事务支出</t>
  </si>
  <si>
    <t xml:space="preserve">    退耕还林工程建设</t>
  </si>
  <si>
    <t xml:space="preserve">  知识产权事务</t>
  </si>
  <si>
    <t xml:space="preserve">    其他退耕还林还草支出</t>
  </si>
  <si>
    <t xml:space="preserve">  风沙荒漠治理</t>
  </si>
  <si>
    <t xml:space="preserve">    京津风沙源治理工程建设</t>
  </si>
  <si>
    <t xml:space="preserve">    其他风沙荒漠治理支出</t>
  </si>
  <si>
    <t xml:space="preserve">    专利审批</t>
  </si>
  <si>
    <t xml:space="preserve">  退牧还草</t>
  </si>
  <si>
    <t xml:space="preserve">    知识产权战略和规划</t>
  </si>
  <si>
    <t xml:space="preserve">    退牧还草工程建设</t>
  </si>
  <si>
    <t xml:space="preserve">    国际合作与交流</t>
  </si>
  <si>
    <t xml:space="preserve">    其他退牧还草支出</t>
  </si>
  <si>
    <t xml:space="preserve">    知识产权宏观管理</t>
  </si>
  <si>
    <t xml:space="preserve">  已垦草原退耕还草</t>
  </si>
  <si>
    <t xml:space="preserve">    商标管理</t>
  </si>
  <si>
    <t xml:space="preserve">    已垦草原退耕还草</t>
  </si>
  <si>
    <t xml:space="preserve">    原产地地理标志管理</t>
  </si>
  <si>
    <t xml:space="preserve">  能源节约利用</t>
  </si>
  <si>
    <t xml:space="preserve">    能源节约利用</t>
  </si>
  <si>
    <t xml:space="preserve">    其他知识产权事务支出</t>
  </si>
  <si>
    <t xml:space="preserve">  污染减排</t>
  </si>
  <si>
    <t xml:space="preserve">  民族事务</t>
  </si>
  <si>
    <t xml:space="preserve">    生态环境监测与信息</t>
  </si>
  <si>
    <t xml:space="preserve">    生态环境执法监察</t>
  </si>
  <si>
    <t xml:space="preserve">    减排专项支出</t>
  </si>
  <si>
    <t xml:space="preserve">    清洁生产专项支出</t>
  </si>
  <si>
    <t xml:space="preserve">    民族工作专项</t>
  </si>
  <si>
    <t xml:space="preserve">    其他污染减排支出</t>
  </si>
  <si>
    <t xml:space="preserve">  可再生能源</t>
  </si>
  <si>
    <t xml:space="preserve">    其他民族事务支出</t>
  </si>
  <si>
    <t xml:space="preserve">    可再生能源</t>
  </si>
  <si>
    <t xml:space="preserve">  港澳台事务</t>
  </si>
  <si>
    <t xml:space="preserve">  循环经济</t>
  </si>
  <si>
    <t xml:space="preserve">    循环经济</t>
  </si>
  <si>
    <t xml:space="preserve">  能源管理事务</t>
  </si>
  <si>
    <t xml:space="preserve">    港澳事务</t>
  </si>
  <si>
    <t xml:space="preserve">    台湾事务</t>
  </si>
  <si>
    <t xml:space="preserve">    能源科技装备</t>
  </si>
  <si>
    <t xml:space="preserve">    其他港澳台事务支出</t>
  </si>
  <si>
    <t xml:space="preserve">    能源行业管理</t>
  </si>
  <si>
    <t xml:space="preserve">  档案事务</t>
  </si>
  <si>
    <t xml:space="preserve">    能源管理</t>
  </si>
  <si>
    <t xml:space="preserve">    农村电网建设</t>
  </si>
  <si>
    <t xml:space="preserve">    档案馆</t>
  </si>
  <si>
    <t xml:space="preserve">    其他能源管理事务支出</t>
  </si>
  <si>
    <t xml:space="preserve">    其他档案事务支出</t>
  </si>
  <si>
    <t xml:space="preserve">  其他节能环保支出</t>
  </si>
  <si>
    <t xml:space="preserve">  民主党派及工商联事务</t>
  </si>
  <si>
    <r>
      <t xml:space="preserve">  </t>
    </r>
    <r>
      <rPr>
        <sz val="12"/>
        <rFont val="宋体"/>
        <family val="0"/>
      </rPr>
      <t xml:space="preserve">  </t>
    </r>
    <r>
      <rPr>
        <sz val="12"/>
        <rFont val="宋体"/>
        <family val="0"/>
      </rPr>
      <t>其他节能环保支出</t>
    </r>
  </si>
  <si>
    <t>十一、城乡社区支出</t>
  </si>
  <si>
    <t xml:space="preserve">  城乡社区管理事务</t>
  </si>
  <si>
    <t xml:space="preserve">    其他民主党派及工商联事务支出</t>
  </si>
  <si>
    <t xml:space="preserve">    城管执法</t>
  </si>
  <si>
    <t xml:space="preserve">  群众团体事务</t>
  </si>
  <si>
    <t xml:space="preserve">    工程建设标准规范编制与监管</t>
  </si>
  <si>
    <t xml:space="preserve">    工程建设管理</t>
  </si>
  <si>
    <t xml:space="preserve">    市政公用行业市场监管</t>
  </si>
  <si>
    <t xml:space="preserve">    住宅建设与房地产市场监管</t>
  </si>
  <si>
    <t xml:space="preserve">    工会事务</t>
  </si>
  <si>
    <t xml:space="preserve">    执业资格注册、资质审查</t>
  </si>
  <si>
    <t xml:space="preserve">    其他城乡社区管理事务支出</t>
  </si>
  <si>
    <t xml:space="preserve">    其他群众团体事务支出</t>
  </si>
  <si>
    <t xml:space="preserve">  城乡社区规划与管理</t>
  </si>
  <si>
    <t xml:space="preserve">  党委办公厅（室）及相关机构事务</t>
  </si>
  <si>
    <r>
      <t xml:space="preserve">  </t>
    </r>
    <r>
      <rPr>
        <sz val="12"/>
        <rFont val="宋体"/>
        <family val="0"/>
      </rPr>
      <t xml:space="preserve">  </t>
    </r>
    <r>
      <rPr>
        <sz val="12"/>
        <rFont val="宋体"/>
        <family val="0"/>
      </rPr>
      <t>城乡社区规划与管理</t>
    </r>
  </si>
  <si>
    <t xml:space="preserve">  城乡社区公共设施</t>
  </si>
  <si>
    <t xml:space="preserve">    小城镇基础设施建设</t>
  </si>
  <si>
    <t xml:space="preserve">    其他城乡社区公共设施支出</t>
  </si>
  <si>
    <t xml:space="preserve">    专项业务</t>
  </si>
  <si>
    <t xml:space="preserve">  城乡社区环境卫生</t>
  </si>
  <si>
    <r>
      <t xml:space="preserve">  </t>
    </r>
    <r>
      <rPr>
        <sz val="12"/>
        <rFont val="宋体"/>
        <family val="0"/>
      </rPr>
      <t xml:space="preserve">  </t>
    </r>
    <r>
      <rPr>
        <sz val="12"/>
        <rFont val="宋体"/>
        <family val="0"/>
      </rPr>
      <t>城乡社区环境卫生</t>
    </r>
  </si>
  <si>
    <t xml:space="preserve">    其他党委办公厅（室）及相关机构事务支出</t>
  </si>
  <si>
    <t xml:space="preserve">  建设市场管理与监督</t>
  </si>
  <si>
    <t xml:space="preserve">  组织事务</t>
  </si>
  <si>
    <r>
      <t xml:space="preserve">  </t>
    </r>
    <r>
      <rPr>
        <sz val="12"/>
        <rFont val="宋体"/>
        <family val="0"/>
      </rPr>
      <t xml:space="preserve">  </t>
    </r>
    <r>
      <rPr>
        <sz val="12"/>
        <rFont val="宋体"/>
        <family val="0"/>
      </rPr>
      <t>建设市场管理与监督</t>
    </r>
  </si>
  <si>
    <t xml:space="preserve">  其他城乡社区支出</t>
  </si>
  <si>
    <r>
      <t xml:space="preserve">  </t>
    </r>
    <r>
      <rPr>
        <sz val="12"/>
        <rFont val="宋体"/>
        <family val="0"/>
      </rPr>
      <t xml:space="preserve">  </t>
    </r>
    <r>
      <rPr>
        <sz val="12"/>
        <rFont val="宋体"/>
        <family val="0"/>
      </rPr>
      <t>其他城乡社区支出</t>
    </r>
  </si>
  <si>
    <t>十二、农林水支出</t>
  </si>
  <si>
    <t xml:space="preserve">    公务员事务</t>
  </si>
  <si>
    <t xml:space="preserve">  农业农村</t>
  </si>
  <si>
    <t xml:space="preserve">    其他组织事务支出</t>
  </si>
  <si>
    <t xml:space="preserve">  宣传事务</t>
  </si>
  <si>
    <t xml:space="preserve">    农垦运行</t>
  </si>
  <si>
    <t xml:space="preserve">    科技转化与推广服务</t>
  </si>
  <si>
    <t xml:space="preserve">    宣传管理</t>
  </si>
  <si>
    <t xml:space="preserve">    病虫害控制</t>
  </si>
  <si>
    <t xml:space="preserve">    农产品质量安全</t>
  </si>
  <si>
    <t xml:space="preserve">    其他宣传事务支出</t>
  </si>
  <si>
    <t xml:space="preserve">    执法监管</t>
  </si>
  <si>
    <t xml:space="preserve">  统战事务</t>
  </si>
  <si>
    <t xml:space="preserve">    统计监测与信息服务</t>
  </si>
  <si>
    <t xml:space="preserve">    行业业务管理</t>
  </si>
  <si>
    <t xml:space="preserve">    对外交流与合作</t>
  </si>
  <si>
    <t xml:space="preserve">    防灾救灾</t>
  </si>
  <si>
    <t xml:space="preserve">    宗教事务</t>
  </si>
  <si>
    <t xml:space="preserve">    稳定农民收入补贴</t>
  </si>
  <si>
    <t xml:space="preserve">    华侨事务</t>
  </si>
  <si>
    <t xml:space="preserve">    农业结构调整补贴</t>
  </si>
  <si>
    <t xml:space="preserve">    农业生产发展</t>
  </si>
  <si>
    <t xml:space="preserve">    农村合作经济</t>
  </si>
  <si>
    <t xml:space="preserve">    其他统战事务支出</t>
  </si>
  <si>
    <t xml:space="preserve">    农产品加工与促销</t>
  </si>
  <si>
    <t xml:space="preserve">  对外联络事务</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</si>
  <si>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</si>
  <si>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</si>
  <si>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</si>
  <si>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</si>
  <si>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</si>
  <si>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其他对外联络事务支出</t>
  </si>
  <si>
    <t xml:space="preserve">    农田建设</t>
  </si>
  <si>
    <t xml:space="preserve">  其他共产党事务支出</t>
  </si>
  <si>
    <t xml:space="preserve">    其他农业农村支出</t>
  </si>
  <si>
    <t xml:space="preserve">  林业和草原</t>
  </si>
  <si>
    <t xml:space="preserve">    其他共产党事务支出</t>
  </si>
  <si>
    <t xml:space="preserve">    事业机构</t>
  </si>
  <si>
    <t xml:space="preserve">  网信事务</t>
  </si>
  <si>
    <t xml:space="preserve">    森林资源培育</t>
  </si>
  <si>
    <t xml:space="preserve">    技术推广与转化</t>
  </si>
  <si>
    <t xml:space="preserve">    森林资源管理</t>
  </si>
  <si>
    <t xml:space="preserve">    森林生态效益补偿</t>
  </si>
  <si>
    <t xml:space="preserve">    信息安全事务</t>
  </si>
  <si>
    <t xml:space="preserve">    动植物保护</t>
  </si>
  <si>
    <t xml:space="preserve">    湿地保护</t>
  </si>
  <si>
    <t xml:space="preserve">    其他网信事务支出</t>
  </si>
  <si>
    <t xml:space="preserve">    执法与监督</t>
  </si>
  <si>
    <t xml:space="preserve">  市场监督管理事务</t>
  </si>
  <si>
    <t xml:space="preserve">    防沙治沙</t>
  </si>
  <si>
    <t xml:space="preserve">    对外合作与交流</t>
  </si>
  <si>
    <t xml:space="preserve">    产业化管理</t>
  </si>
  <si>
    <t xml:space="preserve">    信息管理</t>
  </si>
  <si>
    <t xml:space="preserve">    市场主体管理</t>
  </si>
  <si>
    <t xml:space="preserve">    林区公共支出</t>
  </si>
  <si>
    <t xml:space="preserve">    市场秩序执法</t>
  </si>
  <si>
    <t xml:space="preserve">    贷款贴息</t>
  </si>
  <si>
    <t xml:space="preserve">    林业草原防灾减灾</t>
  </si>
  <si>
    <t xml:space="preserve">    质量基础</t>
  </si>
  <si>
    <t xml:space="preserve">    草原管理</t>
  </si>
  <si>
    <t xml:space="preserve">    药品事务</t>
  </si>
  <si>
    <t xml:space="preserve">    医疗器械事务</t>
  </si>
  <si>
    <t xml:space="preserve">    其他林业和草原支出</t>
  </si>
  <si>
    <t xml:space="preserve">    化妆品事务</t>
  </si>
  <si>
    <t xml:space="preserve">  水利</t>
  </si>
  <si>
    <t xml:space="preserve">    质量安全监管</t>
  </si>
  <si>
    <t xml:space="preserve">    食品安全监管</t>
  </si>
  <si>
    <t xml:space="preserve">    其他市场监督管理事务</t>
  </si>
  <si>
    <t xml:space="preserve">    水利行业业务管理</t>
  </si>
  <si>
    <t xml:space="preserve">  其他一般公共服务支出</t>
  </si>
  <si>
    <t xml:space="preserve">    水利工程建设</t>
  </si>
  <si>
    <t xml:space="preserve">    国家赔偿费用支出</t>
  </si>
  <si>
    <t xml:space="preserve">    水利工程运行与维护</t>
  </si>
  <si>
    <t xml:space="preserve">    其他一般公共服务支出</t>
  </si>
  <si>
    <t xml:space="preserve">    长江黄河等流域管理</t>
  </si>
  <si>
    <t>二、外交支出</t>
  </si>
  <si>
    <t xml:space="preserve">    水利前期工作</t>
  </si>
  <si>
    <t xml:space="preserve">  外交管理事务</t>
  </si>
  <si>
    <t xml:space="preserve">    水利执法监督</t>
  </si>
  <si>
    <t xml:space="preserve">    水土保持</t>
  </si>
  <si>
    <t xml:space="preserve">    水资源节约管理与保护</t>
  </si>
  <si>
    <t xml:space="preserve">    水质监测</t>
  </si>
  <si>
    <t xml:space="preserve">    水文测报</t>
  </si>
  <si>
    <t xml:space="preserve">    防汛</t>
  </si>
  <si>
    <t xml:space="preserve">    其他外交管理事务支出</t>
  </si>
  <si>
    <t xml:space="preserve">    抗旱</t>
  </si>
  <si>
    <t xml:space="preserve">  驻外机构</t>
  </si>
  <si>
    <t xml:space="preserve">    农村水利</t>
  </si>
  <si>
    <t xml:space="preserve">    驻外使领馆（团、处）</t>
  </si>
  <si>
    <t xml:space="preserve">    水利技术推广</t>
  </si>
  <si>
    <t xml:space="preserve">    其他驻外机构支出</t>
  </si>
  <si>
    <t xml:space="preserve">    国际河流治理与管理</t>
  </si>
  <si>
    <t xml:space="preserve">  对外援助</t>
  </si>
  <si>
    <t xml:space="preserve">    江河湖库水系综合整治</t>
  </si>
  <si>
    <t xml:space="preserve">    援外优惠贷款贴息</t>
  </si>
  <si>
    <t xml:space="preserve">    大中型水库移民后期扶持专项支出</t>
  </si>
  <si>
    <t xml:space="preserve">    对外援助</t>
  </si>
  <si>
    <t xml:space="preserve">    水利安全监督</t>
  </si>
  <si>
    <t xml:space="preserve">  国际组织</t>
  </si>
  <si>
    <t xml:space="preserve">    国际组织会费</t>
  </si>
  <si>
    <t xml:space="preserve">    水利建设征地及移民支出</t>
  </si>
  <si>
    <t xml:space="preserve">    国际组织捐款</t>
  </si>
  <si>
    <t xml:space="preserve">    农村人畜饮水</t>
  </si>
  <si>
    <t xml:space="preserve">    维和摊款</t>
  </si>
  <si>
    <t xml:space="preserve">    南水北调工程建设</t>
  </si>
  <si>
    <t xml:space="preserve">    国际组织股金及基金</t>
  </si>
  <si>
    <t xml:space="preserve">    南水北调工程管理</t>
  </si>
  <si>
    <t xml:space="preserve">    其他国际组织支出</t>
  </si>
  <si>
    <t xml:space="preserve">    其他水利支出</t>
  </si>
  <si>
    <t xml:space="preserve">  对外合作与交流</t>
  </si>
  <si>
    <t xml:space="preserve">  巩固脱贫衔接乡村振兴</t>
  </si>
  <si>
    <r>
      <t xml:space="preserve">  </t>
    </r>
    <r>
      <rPr>
        <sz val="12"/>
        <rFont val="宋体"/>
        <family val="0"/>
      </rPr>
      <t xml:space="preserve">  </t>
    </r>
    <r>
      <rPr>
        <sz val="12"/>
        <rFont val="宋体"/>
        <family val="0"/>
      </rPr>
      <t>在华国际会议</t>
    </r>
  </si>
  <si>
    <r>
      <t xml:space="preserve">    </t>
    </r>
    <r>
      <rPr>
        <sz val="12"/>
        <rFont val="宋体"/>
        <family val="0"/>
      </rPr>
      <t>国际交流活动</t>
    </r>
  </si>
  <si>
    <r>
      <t xml:space="preserve">    </t>
    </r>
    <r>
      <rPr>
        <sz val="12"/>
        <rFont val="宋体"/>
        <family val="0"/>
      </rPr>
      <t>对外合作活动</t>
    </r>
  </si>
  <si>
    <r>
      <t xml:space="preserve">    </t>
    </r>
    <r>
      <rPr>
        <sz val="12"/>
        <rFont val="宋体"/>
        <family val="0"/>
      </rPr>
      <t>其他对外合作与交流支出</t>
    </r>
  </si>
  <si>
    <t xml:space="preserve">    农村基础设施建设</t>
  </si>
  <si>
    <t xml:space="preserve">  对外宣传</t>
  </si>
  <si>
    <t xml:space="preserve">    生产发展</t>
  </si>
  <si>
    <r>
      <t xml:space="preserve">    </t>
    </r>
    <r>
      <rPr>
        <sz val="12"/>
        <rFont val="宋体"/>
        <family val="0"/>
      </rPr>
      <t>对外宣传</t>
    </r>
  </si>
  <si>
    <t xml:space="preserve">    社会发展</t>
  </si>
  <si>
    <t xml:space="preserve">  边界勘界联检</t>
  </si>
  <si>
    <r>
      <t xml:space="preserve">    </t>
    </r>
    <r>
      <rPr>
        <sz val="12"/>
        <rFont val="宋体"/>
        <family val="0"/>
      </rPr>
      <t>边界勘界</t>
    </r>
  </si>
  <si>
    <t xml:space="preserve">    贷款奖补和贴息</t>
  </si>
  <si>
    <r>
      <t xml:space="preserve">    </t>
    </r>
    <r>
      <rPr>
        <sz val="12"/>
        <rFont val="宋体"/>
        <family val="0"/>
      </rPr>
      <t>边界联检</t>
    </r>
  </si>
  <si>
    <t xml:space="preserve">    “三西”农业建设专项补助</t>
  </si>
  <si>
    <r>
      <t xml:space="preserve">    </t>
    </r>
    <r>
      <rPr>
        <sz val="12"/>
        <rFont val="宋体"/>
        <family val="0"/>
      </rPr>
      <t>边界界桩维护</t>
    </r>
  </si>
  <si>
    <r>
      <t xml:space="preserve">    </t>
    </r>
    <r>
      <rPr>
        <sz val="12"/>
        <rFont val="宋体"/>
        <family val="0"/>
      </rPr>
      <t>其他支出</t>
    </r>
  </si>
  <si>
    <t xml:space="preserve">    其他巩固脱贫衔接乡村振兴支出</t>
  </si>
  <si>
    <t xml:space="preserve">  国际发展合作</t>
  </si>
  <si>
    <t xml:space="preserve">  农业综合改革</t>
  </si>
  <si>
    <r>
      <t xml:space="preserve">    </t>
    </r>
    <r>
      <rPr>
        <sz val="12"/>
        <rFont val="宋体"/>
        <family val="0"/>
      </rPr>
      <t>行政运行</t>
    </r>
  </si>
  <si>
    <t xml:space="preserve">    对村级公益事业建设的补助</t>
  </si>
  <si>
    <t xml:space="preserve">    国有农场办社会职能改革补助</t>
  </si>
  <si>
    <r>
      <t xml:space="preserve">    </t>
    </r>
    <r>
      <rPr>
        <sz val="12"/>
        <rFont val="宋体"/>
        <family val="0"/>
      </rPr>
      <t>机关服务</t>
    </r>
  </si>
  <si>
    <t xml:space="preserve">    对村民委员会和村党支部的补助</t>
  </si>
  <si>
    <r>
      <t xml:space="preserve">    </t>
    </r>
    <r>
      <rPr>
        <sz val="12"/>
        <rFont val="宋体"/>
        <family val="0"/>
      </rPr>
      <t>事业运行</t>
    </r>
  </si>
  <si>
    <t xml:space="preserve">    对村集体经济组织的补助</t>
  </si>
  <si>
    <r>
      <t xml:space="preserve">    </t>
    </r>
    <r>
      <rPr>
        <sz val="12"/>
        <rFont val="宋体"/>
        <family val="0"/>
      </rPr>
      <t>其他国际发展合作支出</t>
    </r>
  </si>
  <si>
    <t xml:space="preserve">    农村综合改革示范试点补助</t>
  </si>
  <si>
    <t xml:space="preserve">  其他外交支出</t>
  </si>
  <si>
    <t xml:space="preserve">    其他农村综合改革支出</t>
  </si>
  <si>
    <r>
      <t xml:space="preserve">  </t>
    </r>
    <r>
      <rPr>
        <sz val="12"/>
        <rFont val="宋体"/>
        <family val="0"/>
      </rPr>
      <t xml:space="preserve">  </t>
    </r>
    <r>
      <rPr>
        <sz val="12"/>
        <rFont val="宋体"/>
        <family val="0"/>
      </rPr>
      <t>其他外交支出</t>
    </r>
  </si>
  <si>
    <t xml:space="preserve">  普惠金融发展支出</t>
  </si>
  <si>
    <t>三、国防支出</t>
  </si>
  <si>
    <t xml:space="preserve">    支持农村金融机构</t>
  </si>
  <si>
    <t xml:space="preserve">  军费</t>
  </si>
  <si>
    <t xml:space="preserve">    农业保险保费补贴</t>
  </si>
  <si>
    <r>
      <t xml:space="preserve">    </t>
    </r>
    <r>
      <rPr>
        <sz val="12"/>
        <rFont val="宋体"/>
        <family val="0"/>
      </rPr>
      <t>现役部队</t>
    </r>
  </si>
  <si>
    <t xml:space="preserve">    创业担保贷款贴息及奖补</t>
  </si>
  <si>
    <r>
      <t xml:space="preserve">    </t>
    </r>
    <r>
      <rPr>
        <sz val="12"/>
        <rFont val="宋体"/>
        <family val="0"/>
      </rPr>
      <t>预备役部队</t>
    </r>
  </si>
  <si>
    <t xml:space="preserve">    补充创业担保贷款基金</t>
  </si>
  <si>
    <r>
      <t xml:space="preserve">    </t>
    </r>
    <r>
      <rPr>
        <sz val="12"/>
        <rFont val="宋体"/>
        <family val="0"/>
      </rPr>
      <t>其他军费支出</t>
    </r>
  </si>
  <si>
    <t xml:space="preserve">    其他普惠金融发展支出</t>
  </si>
  <si>
    <t xml:space="preserve">  国防科研事业</t>
  </si>
  <si>
    <t xml:space="preserve">  目标价格补贴</t>
  </si>
  <si>
    <r>
      <t xml:space="preserve">    </t>
    </r>
    <r>
      <rPr>
        <sz val="12"/>
        <rFont val="宋体"/>
        <family val="0"/>
      </rPr>
      <t>国防科研事业</t>
    </r>
  </si>
  <si>
    <t xml:space="preserve">    棉花目标价格补贴</t>
  </si>
  <si>
    <t xml:space="preserve">  专项工程</t>
  </si>
  <si>
    <t xml:space="preserve">    其他目标价格补贴</t>
  </si>
  <si>
    <r>
      <t xml:space="preserve">    </t>
    </r>
    <r>
      <rPr>
        <sz val="12"/>
        <rFont val="宋体"/>
        <family val="0"/>
      </rPr>
      <t>专项工程</t>
    </r>
  </si>
  <si>
    <t xml:space="preserve">  其他农林水支出</t>
  </si>
  <si>
    <t xml:space="preserve">  国防动员</t>
  </si>
  <si>
    <t xml:space="preserve">    化解其他公益性乡村债务支出</t>
  </si>
  <si>
    <t xml:space="preserve">    兵役征集</t>
  </si>
  <si>
    <t xml:space="preserve">    其他农林水支出</t>
  </si>
  <si>
    <t xml:space="preserve">    经济动员</t>
  </si>
  <si>
    <t>十三、交通运输支出</t>
  </si>
  <si>
    <t xml:space="preserve">    人民防空</t>
  </si>
  <si>
    <t xml:space="preserve">  公路水路运输</t>
  </si>
  <si>
    <t xml:space="preserve">    交通战备</t>
  </si>
  <si>
    <t xml:space="preserve">    民兵</t>
  </si>
  <si>
    <t xml:space="preserve">    边海防</t>
  </si>
  <si>
    <t xml:space="preserve">    其他国防动员支出</t>
  </si>
  <si>
    <t xml:space="preserve">    公路建设</t>
  </si>
  <si>
    <t xml:space="preserve">  其他国防支出</t>
  </si>
  <si>
    <t xml:space="preserve">    公路养护</t>
  </si>
  <si>
    <r>
      <t xml:space="preserve">  </t>
    </r>
    <r>
      <rPr>
        <sz val="12"/>
        <rFont val="宋体"/>
        <family val="0"/>
      </rPr>
      <t xml:space="preserve">  </t>
    </r>
    <r>
      <rPr>
        <sz val="12"/>
        <rFont val="宋体"/>
        <family val="0"/>
      </rPr>
      <t>其他国防支出</t>
    </r>
  </si>
  <si>
    <t xml:space="preserve">    交通运输信息化建设</t>
  </si>
  <si>
    <t>四、公共安全支出</t>
  </si>
  <si>
    <t xml:space="preserve">    公路和运输安全</t>
  </si>
  <si>
    <t xml:space="preserve">  武装警察部队</t>
  </si>
  <si>
    <t xml:space="preserve">    公路还贷专项</t>
  </si>
  <si>
    <t xml:space="preserve">    武装警察部队</t>
  </si>
  <si>
    <t xml:space="preserve">    公路运输管理</t>
  </si>
  <si>
    <t xml:space="preserve">    其他武装警察部队支出</t>
  </si>
  <si>
    <t xml:space="preserve">    公路和运输技术标准化建设</t>
  </si>
  <si>
    <t xml:space="preserve">  公安</t>
  </si>
  <si>
    <t xml:space="preserve">    港口设施</t>
  </si>
  <si>
    <t xml:space="preserve">    航道维护</t>
  </si>
  <si>
    <t xml:space="preserve">    船舶检验</t>
  </si>
  <si>
    <t xml:space="preserve">    救助打捞</t>
  </si>
  <si>
    <t xml:space="preserve">    内河运输</t>
  </si>
  <si>
    <t xml:space="preserve">    执法办案</t>
  </si>
  <si>
    <t xml:space="preserve">    远洋运输</t>
  </si>
  <si>
    <t xml:space="preserve">    特别业务</t>
  </si>
  <si>
    <t xml:space="preserve">    海事管理</t>
  </si>
  <si>
    <t xml:space="preserve">    特勤业务</t>
  </si>
  <si>
    <t xml:space="preserve">    航标事业发展支出</t>
  </si>
  <si>
    <t xml:space="preserve">    移民事务</t>
  </si>
  <si>
    <t xml:space="preserve">    水路运输管理支出</t>
  </si>
  <si>
    <t xml:space="preserve">    口岸建设</t>
  </si>
  <si>
    <t xml:space="preserve">    其他公路水路运输支出</t>
  </si>
  <si>
    <t xml:space="preserve">    其他公安支出</t>
  </si>
  <si>
    <t xml:space="preserve">  铁路运输</t>
  </si>
  <si>
    <t xml:space="preserve">  国家安全</t>
  </si>
  <si>
    <t xml:space="preserve">    铁路路网建设</t>
  </si>
  <si>
    <t xml:space="preserve">    安全业务</t>
  </si>
  <si>
    <t xml:space="preserve">    铁路还贷专项</t>
  </si>
  <si>
    <t xml:space="preserve">    铁路安全</t>
  </si>
  <si>
    <t xml:space="preserve">    其他国家安全支出</t>
  </si>
  <si>
    <t xml:space="preserve">    铁路专项运输</t>
  </si>
  <si>
    <t xml:space="preserve">  检察</t>
  </si>
  <si>
    <t xml:space="preserve">    行业监管</t>
  </si>
  <si>
    <t xml:space="preserve">    其他铁路运输支出</t>
  </si>
  <si>
    <t xml:space="preserve">  民用航空运输</t>
  </si>
  <si>
    <t xml:space="preserve">    “两房”建设</t>
  </si>
  <si>
    <t xml:space="preserve">    检察监督</t>
  </si>
  <si>
    <t xml:space="preserve">    机场建设</t>
  </si>
  <si>
    <t xml:space="preserve">    其他检察支出</t>
  </si>
  <si>
    <t xml:space="preserve">    空管系统建设</t>
  </si>
  <si>
    <t xml:space="preserve">  法院</t>
  </si>
  <si>
    <t xml:space="preserve">    民航还贷专项支出</t>
  </si>
  <si>
    <t xml:space="preserve">    民用航空安全</t>
  </si>
  <si>
    <t xml:space="preserve">    民航专项运输</t>
  </si>
  <si>
    <t xml:space="preserve">    其他民用航空运输支出</t>
  </si>
  <si>
    <t xml:space="preserve">    案件审判</t>
  </si>
  <si>
    <t xml:space="preserve">  邮政业支出</t>
  </si>
  <si>
    <t xml:space="preserve">    案件执行</t>
  </si>
  <si>
    <t xml:space="preserve">    “两庭”建设</t>
  </si>
  <si>
    <t xml:space="preserve">    其他法院支出</t>
  </si>
  <si>
    <t xml:space="preserve">  司法</t>
  </si>
  <si>
    <t xml:space="preserve">    邮政普遍服务与特殊服务</t>
  </si>
  <si>
    <t xml:space="preserve">    其他邮政业支出</t>
  </si>
  <si>
    <t xml:space="preserve">  车辆购置税支出</t>
  </si>
  <si>
    <t xml:space="preserve">    车辆购置税用于公路等基础设施建设支出</t>
  </si>
  <si>
    <t xml:space="preserve">    基层司法业务</t>
  </si>
  <si>
    <t xml:space="preserve">    车辆购置税用于农村公路建设支出</t>
  </si>
  <si>
    <t xml:space="preserve">    普法宣传</t>
  </si>
  <si>
    <t xml:space="preserve">    车辆购置税用于老旧汽车报废更新补贴</t>
  </si>
  <si>
    <t xml:space="preserve">    律师管理</t>
  </si>
  <si>
    <t xml:space="preserve">    车辆购置税其他支出</t>
  </si>
  <si>
    <t xml:space="preserve">    公共法律服务</t>
  </si>
  <si>
    <t xml:space="preserve">  其他交通运输支出</t>
  </si>
  <si>
    <t xml:space="preserve">    国家统一法律职业资格考试</t>
  </si>
  <si>
    <t xml:space="preserve">    公共交通运营补助</t>
  </si>
  <si>
    <t xml:space="preserve">    社区矫正</t>
  </si>
  <si>
    <t xml:space="preserve">    其他交通运输支出</t>
  </si>
  <si>
    <t xml:space="preserve">    法治建设</t>
  </si>
  <si>
    <t>十四、资源勘探工业信息等支出</t>
  </si>
  <si>
    <t xml:space="preserve">  资源勘探开发</t>
  </si>
  <si>
    <t xml:space="preserve">    其他司法支出</t>
  </si>
  <si>
    <t xml:space="preserve">  监狱</t>
  </si>
  <si>
    <t xml:space="preserve">    煤炭勘探开采和洗选</t>
  </si>
  <si>
    <t xml:space="preserve">    石油和天然气勘探开采</t>
  </si>
  <si>
    <t xml:space="preserve">    黑色金属矿勘探和采选</t>
  </si>
  <si>
    <t xml:space="preserve">    罪犯生活及医疗卫生</t>
  </si>
  <si>
    <t xml:space="preserve">    有色金属矿勘探和采选</t>
  </si>
  <si>
    <t xml:space="preserve">    监狱业务及罪犯改造</t>
  </si>
  <si>
    <t xml:space="preserve">    非金属矿勘探和采选</t>
  </si>
  <si>
    <t xml:space="preserve">    狱政设施建设</t>
  </si>
  <si>
    <t xml:space="preserve">    其他资源勘探业支出</t>
  </si>
  <si>
    <t xml:space="preserve">  制造业</t>
  </si>
  <si>
    <t xml:space="preserve">    其他监狱支出</t>
  </si>
  <si>
    <t xml:space="preserve">  强制隔离戒毒</t>
  </si>
  <si>
    <t xml:space="preserve">    纺织业</t>
  </si>
  <si>
    <t xml:space="preserve">    医药制造业</t>
  </si>
  <si>
    <t xml:space="preserve">    非金属矿物制品业</t>
  </si>
  <si>
    <t xml:space="preserve">    强制隔离戒毒人员生活</t>
  </si>
  <si>
    <t xml:space="preserve">    通信设备、计算机及其他电子设备制造业</t>
  </si>
  <si>
    <t xml:space="preserve">    强制隔离戒毒人员教育</t>
  </si>
  <si>
    <t xml:space="preserve">    交通运输设备制造业</t>
  </si>
  <si>
    <t xml:space="preserve">    所政设施建设</t>
  </si>
  <si>
    <t xml:space="preserve">    电气机械及器材制造业</t>
  </si>
  <si>
    <t xml:space="preserve">    工艺品及其他制造业</t>
  </si>
  <si>
    <t xml:space="preserve">    石油加工、炼焦及核燃料加工业</t>
  </si>
  <si>
    <t xml:space="preserve">    其他强制隔离戒毒支出</t>
  </si>
  <si>
    <t xml:space="preserve">    化学原料及化学制品制造业</t>
  </si>
  <si>
    <t xml:space="preserve">  国家保密</t>
  </si>
  <si>
    <t xml:space="preserve">    黑色金属冶炼及压延加工业</t>
  </si>
  <si>
    <t xml:space="preserve">    有色金属冶炼及压延加工业</t>
  </si>
  <si>
    <t xml:space="preserve">    其他制造业支出</t>
  </si>
  <si>
    <t xml:space="preserve">  建筑业</t>
  </si>
  <si>
    <t xml:space="preserve">    保密技术</t>
  </si>
  <si>
    <t xml:space="preserve">    保密管理</t>
  </si>
  <si>
    <t xml:space="preserve">    其他国家保密支出</t>
  </si>
  <si>
    <t xml:space="preserve">    其他建筑业支出</t>
  </si>
  <si>
    <t xml:space="preserve">  缉私警察</t>
  </si>
  <si>
    <t xml:space="preserve">  工业和信息产业监管</t>
  </si>
  <si>
    <t xml:space="preserve">    缉私业务</t>
  </si>
  <si>
    <t xml:space="preserve">    战备应急</t>
  </si>
  <si>
    <t xml:space="preserve">    其他缉私警察支出</t>
  </si>
  <si>
    <t xml:space="preserve">    专用通信</t>
  </si>
  <si>
    <t xml:space="preserve">  其他公共安全支出</t>
  </si>
  <si>
    <t xml:space="preserve">    无线电及信息通信监管</t>
  </si>
  <si>
    <t xml:space="preserve">    国家司法救助支出</t>
  </si>
  <si>
    <t xml:space="preserve">    工程建设及运行维护</t>
  </si>
  <si>
    <t xml:space="preserve">    其他公共安全支出</t>
  </si>
  <si>
    <t xml:space="preserve">    产业发展</t>
  </si>
  <si>
    <t>五、教育支出</t>
  </si>
  <si>
    <t xml:space="preserve">  教育管理事务</t>
  </si>
  <si>
    <t xml:space="preserve">    其他工业和信息产业监管支出</t>
  </si>
  <si>
    <t xml:space="preserve">  国有资产监管</t>
  </si>
  <si>
    <t xml:space="preserve">    其他教育管理事务支出</t>
  </si>
  <si>
    <t xml:space="preserve">  普通教育</t>
  </si>
  <si>
    <t xml:space="preserve">    国有企业监事会专项</t>
  </si>
  <si>
    <t xml:space="preserve">    学前教育</t>
  </si>
  <si>
    <t xml:space="preserve">    中央企业专项管理</t>
  </si>
  <si>
    <t xml:space="preserve">    小学教育</t>
  </si>
  <si>
    <t xml:space="preserve">    其他国有资产监管支出</t>
  </si>
  <si>
    <t xml:space="preserve">    初中教育</t>
  </si>
  <si>
    <t xml:space="preserve">  支持中小企业发展和管理支出</t>
  </si>
  <si>
    <t xml:space="preserve">    高中教育</t>
  </si>
  <si>
    <t xml:space="preserve">    高等教育</t>
  </si>
  <si>
    <t xml:space="preserve">    其他普通教育支出</t>
  </si>
  <si>
    <t xml:space="preserve">  职业教育</t>
  </si>
  <si>
    <t xml:space="preserve">    科技型中小企业技术创新基金</t>
  </si>
  <si>
    <t xml:space="preserve">    初等职业教育</t>
  </si>
  <si>
    <t xml:space="preserve">    中小企业发展专项</t>
  </si>
  <si>
    <t xml:space="preserve">    中等职业教育</t>
  </si>
  <si>
    <t xml:space="preserve">    减免房租补贴</t>
  </si>
  <si>
    <t xml:space="preserve">    技校教育</t>
  </si>
  <si>
    <t xml:space="preserve">    其他支持中小企业发展和管理支出</t>
  </si>
  <si>
    <t xml:space="preserve">    高等职业教育</t>
  </si>
  <si>
    <t xml:space="preserve">  其他资源勘探工业信息等支出</t>
  </si>
  <si>
    <t xml:space="preserve">    其他职业教育支出</t>
  </si>
  <si>
    <t xml:space="preserve">    黄金事务</t>
  </si>
  <si>
    <t xml:space="preserve">  成人教育</t>
  </si>
  <si>
    <t xml:space="preserve">    技术改造支出</t>
  </si>
  <si>
    <t xml:space="preserve">    成人初等教育</t>
  </si>
  <si>
    <t xml:space="preserve">    中药材扶持资金支出</t>
  </si>
  <si>
    <t xml:space="preserve">    成人中等教育</t>
  </si>
  <si>
    <t xml:space="preserve">    重点产业振兴和技术改造项目贷款贴息</t>
  </si>
  <si>
    <t xml:space="preserve">    成人高等教育</t>
  </si>
  <si>
    <t xml:space="preserve">    其他资源勘探信息等支出</t>
  </si>
  <si>
    <t xml:space="preserve">    成人广播电视教育</t>
  </si>
  <si>
    <t>十五、商业服务业等支出</t>
  </si>
  <si>
    <t xml:space="preserve">    其他成人教育支出</t>
  </si>
  <si>
    <t xml:space="preserve">  商业流通事务</t>
  </si>
  <si>
    <t xml:space="preserve">  广播电视教育</t>
  </si>
  <si>
    <t xml:space="preserve">    广播电视学校</t>
  </si>
  <si>
    <t xml:space="preserve">    教育电视台</t>
  </si>
  <si>
    <t xml:space="preserve">    其他广播电视教育支出</t>
  </si>
  <si>
    <t xml:space="preserve">    食品流通安全补贴</t>
  </si>
  <si>
    <t xml:space="preserve">  留学教育</t>
  </si>
  <si>
    <t xml:space="preserve">    市场监测及信息管理</t>
  </si>
  <si>
    <t xml:space="preserve">    出国留学教育</t>
  </si>
  <si>
    <t xml:space="preserve">    民贸企业补贴</t>
  </si>
  <si>
    <t xml:space="preserve">    来华留学教育</t>
  </si>
  <si>
    <t xml:space="preserve">    民贸民品贷款贴息</t>
  </si>
  <si>
    <t xml:space="preserve">    其他留学教育支出</t>
  </si>
  <si>
    <t xml:space="preserve">  特殊教育</t>
  </si>
  <si>
    <t xml:space="preserve">    其他商业流通事务支出</t>
  </si>
  <si>
    <t xml:space="preserve">    特殊学校教育</t>
  </si>
  <si>
    <t xml:space="preserve">  涉外发展服务支出</t>
  </si>
  <si>
    <t xml:space="preserve">    工读学校教育</t>
  </si>
  <si>
    <t xml:space="preserve">    其他特殊教育支出</t>
  </si>
  <si>
    <t xml:space="preserve">  进修及培训</t>
  </si>
  <si>
    <t xml:space="preserve">    教师进修</t>
  </si>
  <si>
    <t xml:space="preserve">    外商投资环境建设补助资金</t>
  </si>
  <si>
    <t xml:space="preserve">    干部教育</t>
  </si>
  <si>
    <t xml:space="preserve">    其他涉外发展服务支出</t>
  </si>
  <si>
    <t xml:space="preserve">    培训支出</t>
  </si>
  <si>
    <t xml:space="preserve">  其他商业服务业等支出</t>
  </si>
  <si>
    <t xml:space="preserve">    退役士兵能力提升</t>
  </si>
  <si>
    <t xml:space="preserve">    服务业基础设施建设</t>
  </si>
  <si>
    <t xml:space="preserve">    其他进修及培训</t>
  </si>
  <si>
    <t xml:space="preserve">    其他商业服务业等支出</t>
  </si>
  <si>
    <t xml:space="preserve">  教育费附加安排的支出</t>
  </si>
  <si>
    <t>十六、金融支出</t>
  </si>
  <si>
    <t xml:space="preserve">    农村中小学校舍建设</t>
  </si>
  <si>
    <t xml:space="preserve">  金融部门行政支出</t>
  </si>
  <si>
    <t xml:space="preserve">    农村中小学教学设施</t>
  </si>
  <si>
    <t xml:space="preserve">    城市中小学校舍建设</t>
  </si>
  <si>
    <t xml:space="preserve">    城市中小学教学设施</t>
  </si>
  <si>
    <t xml:space="preserve">    中等职业学校教学设施</t>
  </si>
  <si>
    <t xml:space="preserve">    安全防卫</t>
  </si>
  <si>
    <t xml:space="preserve">    其他教育费附加安排的支出</t>
  </si>
  <si>
    <t xml:space="preserve">  其他教育支出</t>
  </si>
  <si>
    <t xml:space="preserve">    金融部门其他行政支出</t>
  </si>
  <si>
    <r>
      <t xml:space="preserve">  </t>
    </r>
    <r>
      <rPr>
        <sz val="12"/>
        <rFont val="宋体"/>
        <family val="0"/>
      </rPr>
      <t xml:space="preserve">  </t>
    </r>
    <r>
      <rPr>
        <sz val="12"/>
        <rFont val="宋体"/>
        <family val="0"/>
      </rPr>
      <t>其他教育支出</t>
    </r>
  </si>
  <si>
    <t xml:space="preserve">  金融部门监管支出</t>
  </si>
  <si>
    <t>六、科学技术支出</t>
  </si>
  <si>
    <t xml:space="preserve">    货币发行</t>
  </si>
  <si>
    <t xml:space="preserve">  科学技术管理事务</t>
  </si>
  <si>
    <t xml:space="preserve">    金融服务</t>
  </si>
  <si>
    <t xml:space="preserve">    反假币</t>
  </si>
  <si>
    <t xml:space="preserve">    重点金融机构监管</t>
  </si>
  <si>
    <t xml:space="preserve">    金融稽查与案件处理</t>
  </si>
  <si>
    <t xml:space="preserve">    其他科学技术管理事务支出</t>
  </si>
  <si>
    <t xml:space="preserve">    金融行业电子化建设</t>
  </si>
  <si>
    <t xml:space="preserve">  基础研究</t>
  </si>
  <si>
    <t xml:space="preserve">    从业人员资格考试</t>
  </si>
  <si>
    <t xml:space="preserve">    机构运行</t>
  </si>
  <si>
    <t xml:space="preserve">    反洗钱</t>
  </si>
  <si>
    <t xml:space="preserve">    自然科学基金</t>
  </si>
  <si>
    <t xml:space="preserve">    金融部门其他监管支出</t>
  </si>
  <si>
    <t xml:space="preserve">    实验室及相关设施</t>
  </si>
  <si>
    <t xml:space="preserve">  金融发展支出</t>
  </si>
  <si>
    <t xml:space="preserve">    重大科学工程</t>
  </si>
  <si>
    <t xml:space="preserve">    政策性银行亏损补贴</t>
  </si>
  <si>
    <t xml:space="preserve">    专项基础科研</t>
  </si>
  <si>
    <t xml:space="preserve">    利息费用补贴支出</t>
  </si>
  <si>
    <t xml:space="preserve">    专项技术基础</t>
  </si>
  <si>
    <t xml:space="preserve">    补充资本金</t>
  </si>
  <si>
    <t xml:space="preserve">    科技人才队伍建设</t>
  </si>
  <si>
    <t xml:space="preserve">    风险基金补助</t>
  </si>
  <si>
    <t xml:space="preserve">    其他基础研究支出</t>
  </si>
  <si>
    <t xml:space="preserve">    其他金融发展支出</t>
  </si>
  <si>
    <t xml:space="preserve">  应用研究</t>
  </si>
  <si>
    <t xml:space="preserve">  金融调控支出</t>
  </si>
  <si>
    <t xml:space="preserve">    中央银行亏损补贴</t>
  </si>
  <si>
    <t xml:space="preserve">    社会公益研究</t>
  </si>
  <si>
    <t xml:space="preserve">    其他金融调控支出</t>
  </si>
  <si>
    <t xml:space="preserve">    高技术研究</t>
  </si>
  <si>
    <t xml:space="preserve">  其他金融支出</t>
  </si>
  <si>
    <t xml:space="preserve">    专项科研试制</t>
  </si>
  <si>
    <r>
      <t xml:space="preserve">    </t>
    </r>
    <r>
      <rPr>
        <sz val="12"/>
        <rFont val="宋体"/>
        <family val="0"/>
      </rPr>
      <t>重点企业贷款贴息</t>
    </r>
  </si>
  <si>
    <t xml:space="preserve">    其他应用研究支出</t>
  </si>
  <si>
    <r>
      <t xml:space="preserve">  </t>
    </r>
    <r>
      <rPr>
        <sz val="12"/>
        <rFont val="宋体"/>
        <family val="0"/>
      </rPr>
      <t xml:space="preserve">  </t>
    </r>
    <r>
      <rPr>
        <sz val="12"/>
        <rFont val="宋体"/>
        <family val="0"/>
      </rPr>
      <t>其他金融支出</t>
    </r>
  </si>
  <si>
    <t xml:space="preserve">  技术研究与开发</t>
  </si>
  <si>
    <t>十七、援助其他地区支出</t>
  </si>
  <si>
    <t xml:space="preserve">  一般公共服务</t>
  </si>
  <si>
    <t xml:space="preserve">    科技成果转化与扩散</t>
  </si>
  <si>
    <t xml:space="preserve">  教育</t>
  </si>
  <si>
    <t xml:space="preserve">    共性技术研究与开发</t>
  </si>
  <si>
    <t xml:space="preserve">  文化旅游体育与传媒</t>
  </si>
  <si>
    <t xml:space="preserve">    其他技术研究与开发支出</t>
  </si>
  <si>
    <t xml:space="preserve">  卫生健康</t>
  </si>
  <si>
    <t xml:space="preserve">  科技条件与服务</t>
  </si>
  <si>
    <t xml:space="preserve">  节能环保</t>
  </si>
  <si>
    <t xml:space="preserve">    技术创新服务体系</t>
  </si>
  <si>
    <t xml:space="preserve">  交通运输</t>
  </si>
  <si>
    <t xml:space="preserve">    科技条件专项</t>
  </si>
  <si>
    <t xml:space="preserve">  住房保障</t>
  </si>
  <si>
    <t xml:space="preserve">    其他科技条件与服务支出</t>
  </si>
  <si>
    <t xml:space="preserve">  其他支出</t>
  </si>
  <si>
    <t xml:space="preserve">  社会科学</t>
  </si>
  <si>
    <t>十八、自然资源海洋气象等支出</t>
  </si>
  <si>
    <t xml:space="preserve">    社会科学研究机构</t>
  </si>
  <si>
    <t xml:space="preserve">  自然资源事务</t>
  </si>
  <si>
    <t xml:space="preserve">    社会科学研究</t>
  </si>
  <si>
    <t xml:space="preserve">    社科基金支出</t>
  </si>
  <si>
    <t xml:space="preserve">    其他社会科学支出</t>
  </si>
  <si>
    <t xml:space="preserve">  科学技术普及</t>
  </si>
  <si>
    <t xml:space="preserve">    自然资源规划及管理</t>
  </si>
  <si>
    <t xml:space="preserve">    自然资源利用与保护</t>
  </si>
  <si>
    <t xml:space="preserve">    科普活动</t>
  </si>
  <si>
    <t xml:space="preserve">    自然资源社会公益服务</t>
  </si>
  <si>
    <t xml:space="preserve">    青少年科技活动</t>
  </si>
  <si>
    <t xml:space="preserve">    自然资源行业业务管理</t>
  </si>
  <si>
    <t xml:space="preserve">    学术交流活动</t>
  </si>
  <si>
    <t xml:space="preserve">    自然资源调查与确权登记</t>
  </si>
  <si>
    <t xml:space="preserve">    科技馆站</t>
  </si>
  <si>
    <t xml:space="preserve">    土地资源储备支出</t>
  </si>
  <si>
    <t xml:space="preserve">    其他科学技术普及支出</t>
  </si>
  <si>
    <t xml:space="preserve">    地质矿产资源与环境调查</t>
  </si>
  <si>
    <t xml:space="preserve">  科技交流与合作</t>
  </si>
  <si>
    <t xml:space="preserve">    地质勘查与矿产资源管理</t>
  </si>
  <si>
    <t xml:space="preserve">    国际交流与合作</t>
  </si>
  <si>
    <t xml:space="preserve">    地质转产项目财政贴息</t>
  </si>
  <si>
    <t xml:space="preserve">    重大科技合作项目</t>
  </si>
  <si>
    <t xml:space="preserve">    国外风险勘查</t>
  </si>
  <si>
    <t xml:space="preserve">    其他科技交流与合作支出</t>
  </si>
  <si>
    <t xml:space="preserve">    地质勘查基金（周转金）支出</t>
  </si>
  <si>
    <t xml:space="preserve">  科技重大项目</t>
  </si>
  <si>
    <t xml:space="preserve">    海域与海岛管理</t>
  </si>
  <si>
    <t xml:space="preserve">    科技重大专项</t>
  </si>
  <si>
    <t xml:space="preserve">    自然资源国际合作与海洋权益维护</t>
  </si>
  <si>
    <t xml:space="preserve">    重点研发计划</t>
  </si>
  <si>
    <t xml:space="preserve">    自然资源卫星</t>
  </si>
  <si>
    <t xml:space="preserve">    其他科技重大项目</t>
  </si>
  <si>
    <t xml:space="preserve">    极地考察</t>
  </si>
  <si>
    <t xml:space="preserve">  其他科学技术支出</t>
  </si>
  <si>
    <t xml:space="preserve">    深海调查与资源开发</t>
  </si>
  <si>
    <t xml:space="preserve">    科技奖励</t>
  </si>
  <si>
    <t xml:space="preserve">    海港航标维护</t>
  </si>
  <si>
    <t xml:space="preserve">    核应急</t>
  </si>
  <si>
    <t xml:space="preserve">    海水淡化</t>
  </si>
  <si>
    <t xml:space="preserve">    转制科研机构</t>
  </si>
  <si>
    <t xml:space="preserve">    无居民海岛使用金支出</t>
  </si>
  <si>
    <t xml:space="preserve">    其他科学技术支出</t>
  </si>
  <si>
    <t xml:space="preserve">    海洋战略规划与预警监测</t>
  </si>
  <si>
    <t>七、文化旅游体育与传媒支出</t>
  </si>
  <si>
    <t xml:space="preserve">    基础测绘与地理信息监管</t>
  </si>
  <si>
    <t xml:space="preserve">  文化和旅游</t>
  </si>
  <si>
    <t xml:space="preserve">    其他自然资源事务支出</t>
  </si>
  <si>
    <t xml:space="preserve">  气象事务</t>
  </si>
  <si>
    <t xml:space="preserve">    图书馆</t>
  </si>
  <si>
    <t xml:space="preserve">    文化展示及纪念机构</t>
  </si>
  <si>
    <t xml:space="preserve">    艺术表演场所</t>
  </si>
  <si>
    <t xml:space="preserve">    气象事业机构</t>
  </si>
  <si>
    <t xml:space="preserve">    艺术表演团体</t>
  </si>
  <si>
    <t xml:space="preserve">    气象探测</t>
  </si>
  <si>
    <t xml:space="preserve">    文化活动</t>
  </si>
  <si>
    <t xml:space="preserve">    气象信息传输及管理</t>
  </si>
  <si>
    <t xml:space="preserve">    群众文化</t>
  </si>
  <si>
    <t xml:space="preserve">    气象预报预测</t>
  </si>
  <si>
    <t xml:space="preserve">    文化和旅游交流与合作</t>
  </si>
  <si>
    <t xml:space="preserve">    气象服务</t>
  </si>
  <si>
    <t xml:space="preserve">    文化创作与保护</t>
  </si>
  <si>
    <t xml:space="preserve">    气象装备保障维护</t>
  </si>
  <si>
    <t xml:space="preserve">    文化和旅游市场管理</t>
  </si>
  <si>
    <t xml:space="preserve">    气象基础设施建设与维修</t>
  </si>
  <si>
    <t xml:space="preserve">    旅游宣传</t>
  </si>
  <si>
    <t xml:space="preserve">    气象卫星</t>
  </si>
  <si>
    <t xml:space="preserve">    文化和旅游管理事务</t>
  </si>
  <si>
    <t xml:space="preserve">    气象法规与标准</t>
  </si>
  <si>
    <t xml:space="preserve">    其他文化和旅游支出</t>
  </si>
  <si>
    <t xml:space="preserve">    气象资金审计稽查</t>
  </si>
  <si>
    <t xml:space="preserve">  文物</t>
  </si>
  <si>
    <t xml:space="preserve">    其他气象事务支出</t>
  </si>
  <si>
    <t xml:space="preserve">  其他自然资源海洋气象等支出</t>
  </si>
  <si>
    <t xml:space="preserve">    其他自然资源海洋气象等支出</t>
  </si>
  <si>
    <t>十九、住房保障支出</t>
  </si>
  <si>
    <t xml:space="preserve">    文物保护</t>
  </si>
  <si>
    <t xml:space="preserve">  保障性安居工程支出</t>
  </si>
  <si>
    <t xml:space="preserve">    博物馆</t>
  </si>
  <si>
    <t xml:space="preserve">    廉租住房</t>
  </si>
  <si>
    <t xml:space="preserve">    历史名城与古迹</t>
  </si>
  <si>
    <t xml:space="preserve">    沉陷区治理</t>
  </si>
  <si>
    <t xml:space="preserve">    其他文物支出</t>
  </si>
  <si>
    <t xml:space="preserve">    棚户区改造</t>
  </si>
  <si>
    <t xml:space="preserve">  体育</t>
  </si>
  <si>
    <t xml:space="preserve">    少数民族地区游牧民定居工程</t>
  </si>
  <si>
    <t xml:space="preserve">    农村危房改造</t>
  </si>
  <si>
    <t xml:space="preserve">    公共租赁住房</t>
  </si>
  <si>
    <t xml:space="preserve">    保障性住房租金补贴</t>
  </si>
  <si>
    <t xml:space="preserve">    运动项目管理</t>
  </si>
  <si>
    <t xml:space="preserve">    老旧小区改造</t>
  </si>
  <si>
    <t xml:space="preserve">    体育竞赛</t>
  </si>
  <si>
    <t xml:space="preserve">    住房租赁市场发展</t>
  </si>
  <si>
    <t xml:space="preserve">    体育训练</t>
  </si>
  <si>
    <t xml:space="preserve">    其他保障性安居工程支出</t>
  </si>
  <si>
    <t xml:space="preserve">    体育场馆</t>
  </si>
  <si>
    <t xml:space="preserve">  住房改革支出</t>
  </si>
  <si>
    <t xml:space="preserve">    群众体育</t>
  </si>
  <si>
    <t xml:space="preserve">    住房公积金</t>
  </si>
  <si>
    <t xml:space="preserve">    体育交流与合作</t>
  </si>
  <si>
    <t xml:space="preserve">    提租补贴</t>
  </si>
  <si>
    <t xml:space="preserve">    其他体育支出</t>
  </si>
  <si>
    <t xml:space="preserve">    购房补贴</t>
  </si>
  <si>
    <t xml:space="preserve">  新闻出版电影</t>
  </si>
  <si>
    <t xml:space="preserve">  城乡社区住宅</t>
  </si>
  <si>
    <t xml:space="preserve">    公有住房建设和维修改造支出</t>
  </si>
  <si>
    <t xml:space="preserve">    住房公积金管理</t>
  </si>
  <si>
    <t xml:space="preserve">    其他城乡社区住宅支出</t>
  </si>
  <si>
    <t xml:space="preserve">    新闻通讯</t>
  </si>
  <si>
    <t>二十、粮油物资储备支出</t>
  </si>
  <si>
    <t xml:space="preserve">    出版发行</t>
  </si>
  <si>
    <t xml:space="preserve">  粮油物资事务</t>
  </si>
  <si>
    <t xml:space="preserve">    版权管理</t>
  </si>
  <si>
    <t xml:space="preserve">    电影</t>
  </si>
  <si>
    <t xml:space="preserve">    其他新闻出版电影支出</t>
  </si>
  <si>
    <t xml:space="preserve">  广播电视</t>
  </si>
  <si>
    <t xml:space="preserve">    财务与审计支出</t>
  </si>
  <si>
    <t xml:space="preserve">    信息统计</t>
  </si>
  <si>
    <t xml:space="preserve">    专项业务活动</t>
  </si>
  <si>
    <t xml:space="preserve">    国家粮油差价补贴</t>
  </si>
  <si>
    <t xml:space="preserve">    监测监管</t>
  </si>
  <si>
    <t xml:space="preserve">    粮食财务挂账利息补贴</t>
  </si>
  <si>
    <t xml:space="preserve">    传输发射</t>
  </si>
  <si>
    <t xml:space="preserve">    粮食财务挂账消化款</t>
  </si>
  <si>
    <t xml:space="preserve">    广播电视事务</t>
  </si>
  <si>
    <t xml:space="preserve">    处理陈化粮补贴</t>
  </si>
  <si>
    <t xml:space="preserve">    其他广播电视支出</t>
  </si>
  <si>
    <t xml:space="preserve">    粮食风险基金</t>
  </si>
  <si>
    <t xml:space="preserve">  其他文化旅游体育与传媒支出</t>
  </si>
  <si>
    <t xml:space="preserve">    粮油市场调控专项资金</t>
  </si>
  <si>
    <t xml:space="preserve">    宣传文化发展专项支出</t>
  </si>
  <si>
    <t xml:space="preserve">    设施建设</t>
  </si>
  <si>
    <t xml:space="preserve">    文化产业发展专项支出</t>
  </si>
  <si>
    <t xml:space="preserve">    设施安全</t>
  </si>
  <si>
    <t xml:space="preserve">    其他文化体育与传媒支出</t>
  </si>
  <si>
    <t xml:space="preserve">    物资保管保养</t>
  </si>
  <si>
    <t>八、社会保障和就业支出</t>
  </si>
  <si>
    <t xml:space="preserve">  人力资源和社会保障管理事务</t>
  </si>
  <si>
    <t xml:space="preserve">    其他粮油物资事务支出</t>
  </si>
  <si>
    <t xml:space="preserve">  能源储备</t>
  </si>
  <si>
    <t xml:space="preserve">    石油储备</t>
  </si>
  <si>
    <t xml:space="preserve">    天然铀能源储备</t>
  </si>
  <si>
    <t xml:space="preserve">    综合业务管理</t>
  </si>
  <si>
    <t xml:space="preserve">    煤炭储备</t>
  </si>
  <si>
    <t xml:space="preserve">    劳动保障监察</t>
  </si>
  <si>
    <t xml:space="preserve">    成品油储备</t>
  </si>
  <si>
    <t xml:space="preserve">    就业管理事务</t>
  </si>
  <si>
    <t xml:space="preserve">    其他能源储备支出</t>
  </si>
  <si>
    <t xml:space="preserve">    社会保险业务管理事务</t>
  </si>
  <si>
    <t xml:space="preserve">  粮油储备</t>
  </si>
  <si>
    <t xml:space="preserve">    储备粮油补贴</t>
  </si>
  <si>
    <t xml:space="preserve">    社会保险经办机构</t>
  </si>
  <si>
    <t xml:space="preserve">    储备粮油差价补贴</t>
  </si>
  <si>
    <t xml:space="preserve">    劳动关系和维权</t>
  </si>
  <si>
    <t xml:space="preserve">    储备粮（油）库建设</t>
  </si>
  <si>
    <t xml:space="preserve">    公共就业服务和职业技能鉴定机构</t>
  </si>
  <si>
    <t xml:space="preserve">    最低收购价政策支出</t>
  </si>
  <si>
    <t xml:space="preserve">    劳动人事争议调解仲裁</t>
  </si>
  <si>
    <t xml:space="preserve">    其他粮油储备支出</t>
  </si>
  <si>
    <t xml:space="preserve">    政府特殊津贴</t>
  </si>
  <si>
    <t xml:space="preserve">  重要商品储备</t>
  </si>
  <si>
    <t xml:space="preserve">    资助留学回国人员</t>
  </si>
  <si>
    <t xml:space="preserve">    棉花储备</t>
  </si>
  <si>
    <t xml:space="preserve">    博士后日常经费</t>
  </si>
  <si>
    <t xml:space="preserve">    食糖储备</t>
  </si>
  <si>
    <t xml:space="preserve">    引进人才费用</t>
  </si>
  <si>
    <t xml:space="preserve">    肉类储备</t>
  </si>
  <si>
    <t xml:space="preserve">    化肥储备</t>
  </si>
  <si>
    <t xml:space="preserve">    其他人力资源和社会保障管理事务支出</t>
  </si>
  <si>
    <t xml:space="preserve">    农药储备</t>
  </si>
  <si>
    <t xml:space="preserve">  民政管理事务</t>
  </si>
  <si>
    <t xml:space="preserve">    边销茶储备</t>
  </si>
  <si>
    <t xml:space="preserve">    羊毛储备</t>
  </si>
  <si>
    <t xml:space="preserve">    医药储备</t>
  </si>
  <si>
    <t xml:space="preserve">    食盐储备</t>
  </si>
  <si>
    <t xml:space="preserve">    社会组织管理</t>
  </si>
  <si>
    <t xml:space="preserve">    战略物资储备</t>
  </si>
  <si>
    <t xml:space="preserve">    行政区划和地名管理</t>
  </si>
  <si>
    <t xml:space="preserve">    应急物资储备</t>
  </si>
  <si>
    <t xml:space="preserve">    基层政权和社区建设</t>
  </si>
  <si>
    <t xml:space="preserve">    其他重要商品储备支出</t>
  </si>
  <si>
    <t xml:space="preserve">    其他民政管理事务支出</t>
  </si>
  <si>
    <t>二十一、灾害防治及应急管理支出</t>
  </si>
  <si>
    <t xml:space="preserve">  补充全国社会保障基金</t>
  </si>
  <si>
    <t xml:space="preserve">  应急管理事务</t>
  </si>
  <si>
    <t xml:space="preserve">    用一般公共预算补充基金</t>
  </si>
  <si>
    <t xml:space="preserve">  行政事业单位养老支出</t>
  </si>
  <si>
    <t xml:space="preserve">    行政单位离退休</t>
  </si>
  <si>
    <t xml:space="preserve">    事业单位离退休</t>
  </si>
  <si>
    <t xml:space="preserve">    灾害风险防治</t>
  </si>
  <si>
    <t xml:space="preserve">    离退休人员管理机构</t>
  </si>
  <si>
    <t xml:space="preserve">    国务院安委会专项</t>
  </si>
  <si>
    <t xml:space="preserve">    机关事业单位基本养老保险缴费支出</t>
  </si>
  <si>
    <t xml:space="preserve">    安全监管</t>
  </si>
  <si>
    <t xml:space="preserve">    机关事业单位职业年金缴费支出</t>
  </si>
  <si>
    <t xml:space="preserve">    应急救援</t>
  </si>
  <si>
    <t xml:space="preserve">    对机关事业单位基本养老保险基金的补助</t>
  </si>
  <si>
    <t xml:space="preserve">    应急管理</t>
  </si>
  <si>
    <t xml:space="preserve">    对机关事业单位职业年金的补助</t>
  </si>
  <si>
    <t xml:space="preserve">    其他行政事业单位养老支出</t>
  </si>
  <si>
    <t xml:space="preserve">    其他应急管理支出</t>
  </si>
  <si>
    <t xml:space="preserve">  企业改革补助</t>
  </si>
  <si>
    <t xml:space="preserve">  消防救援事务</t>
  </si>
  <si>
    <t xml:space="preserve">    企业关闭破产补助</t>
  </si>
  <si>
    <t xml:space="preserve">    厂办大集体改革补助</t>
  </si>
  <si>
    <t xml:space="preserve">    其他企业改革发展补助</t>
  </si>
  <si>
    <t xml:space="preserve">  就业补助</t>
  </si>
  <si>
    <t xml:space="preserve">    消防应急救援</t>
  </si>
  <si>
    <t xml:space="preserve">    就业创业服务补贴</t>
  </si>
  <si>
    <t xml:space="preserve">    其他消防救援事务支出</t>
  </si>
  <si>
    <t xml:space="preserve">    职业培训补贴</t>
  </si>
  <si>
    <t xml:space="preserve">  矿山安全</t>
  </si>
  <si>
    <t xml:space="preserve">    社会保险补贴</t>
  </si>
  <si>
    <t xml:space="preserve">    公益性岗位补贴</t>
  </si>
  <si>
    <t xml:space="preserve">    职业技能鉴定补贴</t>
  </si>
  <si>
    <t xml:space="preserve">    就业见习补贴</t>
  </si>
  <si>
    <t xml:space="preserve">    矿山安全监察事务</t>
  </si>
  <si>
    <t xml:space="preserve">    高技能人才培养补助</t>
  </si>
  <si>
    <t xml:space="preserve">    矿山应急救援事务</t>
  </si>
  <si>
    <t xml:space="preserve">    促进创业补贴</t>
  </si>
  <si>
    <t xml:space="preserve">    其他就业补助支出</t>
  </si>
  <si>
    <t xml:space="preserve">    其他矿山安全支出</t>
  </si>
  <si>
    <t xml:space="preserve">  抚恤</t>
  </si>
  <si>
    <t xml:space="preserve">  地震事务</t>
  </si>
  <si>
    <t xml:space="preserve">    死亡抚恤</t>
  </si>
  <si>
    <t xml:space="preserve">    伤残抚恤</t>
  </si>
  <si>
    <t xml:space="preserve">    在乡复员、退伍军人生活补助</t>
  </si>
  <si>
    <t xml:space="preserve">    义务兵优待</t>
  </si>
  <si>
    <t xml:space="preserve">    地震监测</t>
  </si>
  <si>
    <t xml:space="preserve">    农村籍退役士兵老年生活补助</t>
  </si>
  <si>
    <t xml:space="preserve">    地震预测预报</t>
  </si>
  <si>
    <t xml:space="preserve">    光荣院</t>
  </si>
  <si>
    <t xml:space="preserve">    地震灾害预防</t>
  </si>
  <si>
    <t xml:space="preserve">    烈士纪念设施管理维护</t>
  </si>
  <si>
    <t xml:space="preserve">    地震应急救援</t>
  </si>
  <si>
    <t xml:space="preserve">    其他优抚支出</t>
  </si>
  <si>
    <t xml:space="preserve">    地震环境探察</t>
  </si>
  <si>
    <t xml:space="preserve">  退役安置</t>
  </si>
  <si>
    <t xml:space="preserve">    防震减灾信息管理</t>
  </si>
  <si>
    <t xml:space="preserve">    退役士兵安置</t>
  </si>
  <si>
    <t xml:space="preserve">    防震减灾基础管理</t>
  </si>
  <si>
    <t xml:space="preserve">    军队移交政府的离退休人员安置</t>
  </si>
  <si>
    <t xml:space="preserve">    地震事业机构</t>
  </si>
  <si>
    <t xml:space="preserve">    军队移交政府离退休干部管理机构</t>
  </si>
  <si>
    <t xml:space="preserve">    其他地震事务支出</t>
  </si>
  <si>
    <t xml:space="preserve">    退役士兵管理教育</t>
  </si>
  <si>
    <t xml:space="preserve">  自然灾害防治</t>
  </si>
  <si>
    <t xml:space="preserve">    军队置业干部安置</t>
  </si>
  <si>
    <t xml:space="preserve">    地质灾害防治</t>
  </si>
  <si>
    <t xml:space="preserve">    其他退役安置支出</t>
  </si>
  <si>
    <t xml:space="preserve">    森林草源防灾减灾</t>
  </si>
  <si>
    <t xml:space="preserve">  社会福利</t>
  </si>
  <si>
    <t xml:space="preserve">    其他自然灾害防治支出</t>
  </si>
  <si>
    <t xml:space="preserve">    儿童福利</t>
  </si>
  <si>
    <t xml:space="preserve">  自然灾害救灾及恢复重建支出</t>
  </si>
  <si>
    <t xml:space="preserve">    老年福利</t>
  </si>
  <si>
    <t xml:space="preserve">    自然灾害救灾补助</t>
  </si>
  <si>
    <t xml:space="preserve">    康复辅具</t>
  </si>
  <si>
    <t xml:space="preserve">    自然灾害灾后重建补助</t>
  </si>
  <si>
    <t xml:space="preserve">    殡葬</t>
  </si>
  <si>
    <t xml:space="preserve">    其他自然灾害救灾及恢复重建支出</t>
  </si>
  <si>
    <t xml:space="preserve">    社会福利事业单位</t>
  </si>
  <si>
    <t xml:space="preserve">  其他灾害防治及应急管理支出</t>
  </si>
  <si>
    <t xml:space="preserve">    养老服务</t>
  </si>
  <si>
    <t xml:space="preserve">    其他灾害防治及应急管理支出</t>
  </si>
  <si>
    <t xml:space="preserve">    其他社会福利支出</t>
  </si>
  <si>
    <t>二十二、预备费</t>
  </si>
  <si>
    <t xml:space="preserve">  残疾人事业</t>
  </si>
  <si>
    <t>二十三、其他支出</t>
  </si>
  <si>
    <t xml:space="preserve">    年初预留</t>
  </si>
  <si>
    <t xml:space="preserve">    其他支出</t>
  </si>
  <si>
    <t>二十四、转移性支出</t>
  </si>
  <si>
    <t xml:space="preserve">    残疾人康复</t>
  </si>
  <si>
    <t xml:space="preserve">    返还性支出</t>
  </si>
  <si>
    <t xml:space="preserve">    残疾人就业</t>
  </si>
  <si>
    <t xml:space="preserve">    一般性转移支付</t>
  </si>
  <si>
    <t xml:space="preserve">    残疾人体育</t>
  </si>
  <si>
    <t xml:space="preserve">    专项转移支付</t>
  </si>
  <si>
    <t xml:space="preserve">    残疾人生活和护理补贴</t>
  </si>
  <si>
    <t xml:space="preserve">    上解支出</t>
  </si>
  <si>
    <t xml:space="preserve">    其他残疾人事业支出</t>
  </si>
  <si>
    <t xml:space="preserve">    调出资金</t>
  </si>
  <si>
    <t xml:space="preserve">  红十字事业</t>
  </si>
  <si>
    <t xml:space="preserve">    年终结余</t>
  </si>
  <si>
    <t xml:space="preserve">    债务转贷支出</t>
  </si>
  <si>
    <t xml:space="preserve">    援助其他地区支出</t>
  </si>
  <si>
    <t xml:space="preserve">    安排预算稳定调节基金</t>
  </si>
  <si>
    <t xml:space="preserve">    其他红十字事业支出</t>
  </si>
  <si>
    <t xml:space="preserve">    补充预算周转金</t>
  </si>
  <si>
    <t xml:space="preserve">  最低生活保障</t>
  </si>
  <si>
    <t>二十五、债务付息支出</t>
  </si>
  <si>
    <t xml:space="preserve">    城市最低生活保障金支出</t>
  </si>
  <si>
    <t xml:space="preserve">  地方政府一般债务付息支出</t>
  </si>
  <si>
    <t xml:space="preserve">    农村最低生活保障金支出</t>
  </si>
  <si>
    <t xml:space="preserve">    地方政府一般债券付息支出</t>
  </si>
  <si>
    <t xml:space="preserve">  临时救助</t>
  </si>
  <si>
    <t xml:space="preserve">    地方政府向外国政府借款付息支出</t>
  </si>
  <si>
    <t xml:space="preserve">    临时救助支出</t>
  </si>
  <si>
    <t xml:space="preserve">    地方政府向国际组织借款付息支出</t>
  </si>
  <si>
    <t xml:space="preserve">    流浪乞讨人员救助支出</t>
  </si>
  <si>
    <t xml:space="preserve">    地方政府其他一般债务付息支出</t>
  </si>
  <si>
    <t xml:space="preserve">  特困人员救助供养</t>
  </si>
  <si>
    <t>二十六、债务发行费用支出</t>
  </si>
  <si>
    <t xml:space="preserve">    城市特困人员救助供养支出</t>
  </si>
  <si>
    <t xml:space="preserve">  地方政府一般债务发行费用支出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</si>
  <si>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</si>
  <si>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</si>
  <si>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</si>
  <si>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</si>
  <si>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</si>
  <si>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</si>
  <si>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</si>
  <si>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</si>
  <si>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</si>
  <si>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</si>
  <si>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</si>
  <si>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</si>
  <si>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</si>
  <si>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</si>
  <si>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</si>
  <si>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</si>
  <si>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</si>
  <si>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</si>
  <si>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</si>
  <si>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</si>
  <si>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财政代缴城乡居民基本养老保险支出</t>
  </si>
  <si>
    <t xml:space="preserve">    财政代缴其他社会保险费支出</t>
  </si>
  <si>
    <t xml:space="preserve">  其他社会保障和就业支出</t>
  </si>
  <si>
    <t xml:space="preserve">    其他社会保障和就业支出</t>
  </si>
  <si>
    <t>合计</t>
  </si>
  <si>
    <t>青光镇人民政府2022年基本支出预算经济分类明细表</t>
  </si>
  <si>
    <t>表四</t>
  </si>
  <si>
    <t>项         目</t>
  </si>
  <si>
    <t>预    算</t>
  </si>
  <si>
    <t>基本支出</t>
  </si>
  <si>
    <t>医疗费</t>
  </si>
  <si>
    <t>工资福利支出</t>
  </si>
  <si>
    <t>其他工资福利支出</t>
  </si>
  <si>
    <t>基本工资</t>
  </si>
  <si>
    <t>商品和服务支出</t>
  </si>
  <si>
    <t>津贴补贴</t>
  </si>
  <si>
    <t>办公费</t>
  </si>
  <si>
    <t>奖金</t>
  </si>
  <si>
    <t>印刷费</t>
  </si>
  <si>
    <t>伙食补助费</t>
  </si>
  <si>
    <t>咨询费</t>
  </si>
  <si>
    <t>绩效工资</t>
  </si>
  <si>
    <t>手续费</t>
  </si>
  <si>
    <t>机关事业单位基本养老保障缴费</t>
  </si>
  <si>
    <t>水费</t>
  </si>
  <si>
    <t>职业年金缴费</t>
  </si>
  <si>
    <t>电费</t>
  </si>
  <si>
    <t>职工基本医疗保险缴费</t>
  </si>
  <si>
    <t>邮电费</t>
  </si>
  <si>
    <t>公务员医疗补助缴费</t>
  </si>
  <si>
    <t>取暖费</t>
  </si>
  <si>
    <t>其他社会保险缴费</t>
  </si>
  <si>
    <t>物业管理费</t>
  </si>
  <si>
    <t>住房公积金</t>
  </si>
  <si>
    <t>差旅费</t>
  </si>
  <si>
    <t>维修(护)费</t>
  </si>
  <si>
    <t>因公出国（境）费用</t>
  </si>
  <si>
    <t>租赁费</t>
  </si>
  <si>
    <t>税金及费加费用</t>
  </si>
  <si>
    <t>会议费</t>
  </si>
  <si>
    <t>其他商品和服务支出</t>
  </si>
  <si>
    <t>培训费</t>
  </si>
  <si>
    <t>对个人和家庭的补助</t>
  </si>
  <si>
    <t>公务接待费</t>
  </si>
  <si>
    <t>离休费</t>
  </si>
  <si>
    <t>专用材料费</t>
  </si>
  <si>
    <t>退休费</t>
  </si>
  <si>
    <t>被装购置费</t>
  </si>
  <si>
    <t>退职(役)费</t>
  </si>
  <si>
    <t>专用燃料费</t>
  </si>
  <si>
    <t>生活补助</t>
  </si>
  <si>
    <t>劳务费</t>
  </si>
  <si>
    <t>救济费</t>
  </si>
  <si>
    <t>委托业务费</t>
  </si>
  <si>
    <t>医疗费补助</t>
  </si>
  <si>
    <t>工会经费</t>
  </si>
  <si>
    <t>助学金</t>
  </si>
  <si>
    <t>福利费</t>
  </si>
  <si>
    <t>奖励金</t>
  </si>
  <si>
    <t>公务用车运行维护费</t>
  </si>
  <si>
    <t>个人生产补贴</t>
  </si>
  <si>
    <t>其他交通费用</t>
  </si>
  <si>
    <t>其他对个人和家庭的补助支出</t>
  </si>
  <si>
    <t>房屋建筑物购置</t>
  </si>
  <si>
    <t>资本性支出</t>
  </si>
  <si>
    <t>办公设备购置</t>
  </si>
  <si>
    <t>其他资本性支出</t>
  </si>
  <si>
    <t>专用设备购置</t>
  </si>
  <si>
    <t>基础设施建设</t>
  </si>
  <si>
    <t>信息网络及软件购置更新</t>
  </si>
  <si>
    <t>物资储备</t>
  </si>
  <si>
    <t>土地补偿</t>
  </si>
  <si>
    <t>安置补偿</t>
  </si>
  <si>
    <t>公务用车购置</t>
  </si>
  <si>
    <t>其他交通工具购置</t>
  </si>
  <si>
    <t>文物和陈列品购置</t>
  </si>
  <si>
    <t>无形资产购置</t>
  </si>
  <si>
    <t>青光镇人民政府2022年一般公共预算本级基本支出表（按政府经济分类）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</si>
  <si>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</si>
  <si>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</si>
  <si>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</si>
  <si>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</si>
  <si>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</si>
  <si>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</si>
  <si>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</si>
  <si>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</si>
  <si>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</si>
  <si>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</si>
  <si>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</si>
  <si>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</si>
  <si>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</si>
  <si>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</si>
  <si>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</si>
  <si>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</si>
  <si>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</si>
  <si>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</si>
  <si>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</si>
  <si>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</si>
  <si>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</si>
  <si>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r>
      <t>2021</t>
    </r>
    <r>
      <rPr>
        <sz val="22"/>
        <rFont val="黑体"/>
        <family val="3"/>
      </rPr>
      <t>年区对青光镇人民政府税收返还和一般公共预算转移支付预算执行情况和20</t>
    </r>
    <r>
      <rPr>
        <sz val="22"/>
        <rFont val="黑体"/>
        <family val="3"/>
      </rPr>
      <t>22</t>
    </r>
    <r>
      <rPr>
        <sz val="22"/>
        <rFont val="黑体"/>
        <family val="3"/>
      </rPr>
      <t>年预算表</t>
    </r>
  </si>
  <si>
    <t>表六</t>
  </si>
  <si>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</si>
  <si>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</si>
  <si>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</si>
  <si>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</si>
  <si>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</si>
  <si>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</si>
  <si>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</si>
  <si>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</si>
  <si>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</si>
  <si>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</si>
  <si>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</si>
  <si>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</si>
  <si>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</si>
  <si>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</si>
  <si>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</si>
  <si>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</si>
  <si>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</si>
  <si>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</si>
  <si>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</si>
  <si>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</si>
  <si>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</si>
  <si>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</si>
  <si>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</si>
  <si>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</si>
  <si>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</si>
  <si>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</si>
  <si>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</si>
  <si>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</si>
  <si>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</si>
  <si>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</si>
  <si>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</si>
  <si>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</si>
  <si>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</si>
  <si>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政府性基金预算</t>
  </si>
  <si>
    <t>青光镇人民政府2021年政府性基金收入预算执行情况和2022年收入预算表</t>
  </si>
  <si>
    <t>表七</t>
  </si>
  <si>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</si>
  <si>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</si>
  <si>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</si>
  <si>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</si>
  <si>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</si>
  <si>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</si>
  <si>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</si>
  <si>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</si>
  <si>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</si>
  <si>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</si>
  <si>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</si>
  <si>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</si>
  <si>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</si>
  <si>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</si>
  <si>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</si>
  <si>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</si>
  <si>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r>
      <t>青光镇人民政府</t>
    </r>
    <r>
      <rPr>
        <sz val="22"/>
        <rFont val="黑体"/>
        <family val="3"/>
      </rPr>
      <t>20</t>
    </r>
    <r>
      <rPr>
        <sz val="22"/>
        <rFont val="黑体"/>
        <family val="3"/>
      </rPr>
      <t>21年政府性基金支出预算执行情况和2022年支出预算表</t>
    </r>
  </si>
  <si>
    <t>表八</t>
  </si>
  <si>
    <t>2022年</t>
  </si>
  <si>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</si>
  <si>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</si>
  <si>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</si>
  <si>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</si>
  <si>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</si>
  <si>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</si>
  <si>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r>
      <t xml:space="preserve"> </t>
    </r>
    <r>
      <rPr>
        <sz val="12"/>
        <rFont val="宋体"/>
        <family val="0"/>
      </rPr>
      <t xml:space="preserve"> 其他支出</t>
    </r>
  </si>
  <si>
    <t>政 府 性 基 金 收 入 总 计</t>
  </si>
  <si>
    <t>减：政府性基金支出</t>
  </si>
  <si>
    <t>政 府 性 基 金 结 余</t>
  </si>
  <si>
    <r>
      <t xml:space="preserve"> </t>
    </r>
    <r>
      <rPr>
        <sz val="12"/>
        <rFont val="宋体"/>
        <family val="0"/>
      </rPr>
      <t xml:space="preserve"> 结转项目资金</t>
    </r>
  </si>
  <si>
    <t>2021年区对青光镇人民政府性基金转移支付预算执行情况和2022年预算表</t>
  </si>
  <si>
    <t>表九</t>
  </si>
  <si>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</si>
  <si>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</si>
  <si>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</si>
  <si>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</si>
  <si>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</si>
  <si>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</si>
  <si>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</si>
  <si>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社会保险基金预算</t>
  </si>
  <si>
    <r>
      <t>青光镇人民政府</t>
    </r>
    <r>
      <rPr>
        <sz val="22"/>
        <rFont val="黑体"/>
        <family val="3"/>
      </rPr>
      <t>20</t>
    </r>
    <r>
      <rPr>
        <sz val="22"/>
        <rFont val="黑体"/>
        <family val="3"/>
      </rPr>
      <t>21年社会保险基金收入预算执行情况和2022年收入预算表</t>
    </r>
  </si>
  <si>
    <t>表十</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</si>
  <si>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</si>
  <si>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</si>
  <si>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</si>
  <si>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</si>
  <si>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</si>
  <si>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</si>
  <si>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</si>
  <si>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</si>
  <si>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</si>
  <si>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</si>
  <si>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</si>
  <si>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</si>
  <si>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r>
      <t>青光镇人民政府</t>
    </r>
    <r>
      <rPr>
        <sz val="22"/>
        <rFont val="黑体"/>
        <family val="3"/>
      </rPr>
      <t>20</t>
    </r>
    <r>
      <rPr>
        <sz val="22"/>
        <rFont val="黑体"/>
        <family val="3"/>
      </rPr>
      <t>21年社会保险基金支出预算执行情况和2022年支出预算表</t>
    </r>
  </si>
  <si>
    <t>表十一</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</si>
  <si>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</si>
  <si>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</si>
  <si>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</si>
  <si>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</si>
  <si>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</si>
  <si>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</si>
  <si>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</si>
  <si>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</si>
  <si>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</si>
  <si>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</si>
  <si>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</si>
  <si>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</si>
  <si>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</si>
  <si>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</si>
  <si>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</si>
  <si>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</si>
  <si>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</si>
  <si>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</si>
  <si>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</si>
  <si>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</si>
  <si>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r>
      <t>青光镇人民政府</t>
    </r>
    <r>
      <rPr>
        <sz val="22"/>
        <rFont val="黑体"/>
        <family val="3"/>
      </rPr>
      <t>20</t>
    </r>
    <r>
      <rPr>
        <sz val="22"/>
        <rFont val="黑体"/>
        <family val="3"/>
      </rPr>
      <t>21年国有资本经营收入预算执行情况和2022年收入预算表</t>
    </r>
  </si>
  <si>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</si>
  <si>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</si>
  <si>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</si>
  <si>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</si>
  <si>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</si>
  <si>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</si>
  <si>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</si>
  <si>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</si>
  <si>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</si>
  <si>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</si>
  <si>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</si>
  <si>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</si>
  <si>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</si>
  <si>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</si>
  <si>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</si>
  <si>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</si>
  <si>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r>
      <t>青光镇人民政府</t>
    </r>
    <r>
      <rPr>
        <sz val="22"/>
        <rFont val="黑体"/>
        <family val="3"/>
      </rPr>
      <t>20</t>
    </r>
    <r>
      <rPr>
        <sz val="22"/>
        <rFont val="黑体"/>
        <family val="3"/>
      </rPr>
      <t>21年国有资本经营支出预算执行情况和2022年支出预算表</t>
    </r>
  </si>
  <si>
    <t>表十三</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</si>
  <si>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</si>
  <si>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</si>
  <si>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</si>
  <si>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</si>
  <si>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</si>
  <si>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</si>
  <si>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</si>
  <si>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</si>
  <si>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</si>
  <si>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</si>
  <si>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</si>
  <si>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</si>
  <si>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r>
      <t>青光镇人民政府2021</t>
    </r>
    <r>
      <rPr>
        <sz val="22"/>
        <rFont val="黑体"/>
        <family val="3"/>
      </rPr>
      <t>年政府债务情况表</t>
    </r>
  </si>
  <si>
    <t>表十四</t>
  </si>
  <si>
    <t>金         额</t>
  </si>
  <si>
    <t>政府债券</t>
  </si>
  <si>
    <t>国有企事业单位债务等</t>
  </si>
  <si>
    <t>一、2020年末政府债务余额</t>
  </si>
  <si>
    <t>（一）一般债务</t>
  </si>
  <si>
    <t>（二）专项债务</t>
  </si>
  <si>
    <r>
      <t>二、2</t>
    </r>
    <r>
      <rPr>
        <sz val="12"/>
        <rFont val="宋体"/>
        <family val="0"/>
      </rPr>
      <t>0</t>
    </r>
    <r>
      <rPr>
        <sz val="12"/>
        <rFont val="宋体"/>
        <family val="0"/>
      </rPr>
      <t>21</t>
    </r>
    <r>
      <rPr>
        <sz val="12"/>
        <rFont val="宋体"/>
        <family val="0"/>
      </rPr>
      <t>年末政府债务余额限额</t>
    </r>
  </si>
  <si>
    <t>三、2021年政府债务举借额</t>
  </si>
  <si>
    <r>
      <t>四、2</t>
    </r>
    <r>
      <rPr>
        <sz val="12"/>
        <rFont val="宋体"/>
        <family val="0"/>
      </rPr>
      <t>0</t>
    </r>
    <r>
      <rPr>
        <sz val="12"/>
        <rFont val="宋体"/>
        <family val="0"/>
      </rPr>
      <t>21</t>
    </r>
    <r>
      <rPr>
        <sz val="12"/>
        <rFont val="宋体"/>
        <family val="0"/>
      </rPr>
      <t>年政府债务还本额</t>
    </r>
  </si>
  <si>
    <r>
      <t>五、2</t>
    </r>
    <r>
      <rPr>
        <sz val="12"/>
        <rFont val="宋体"/>
        <family val="0"/>
      </rPr>
      <t>0</t>
    </r>
    <r>
      <rPr>
        <sz val="12"/>
        <rFont val="宋体"/>
        <family val="0"/>
      </rPr>
      <t>21</t>
    </r>
    <r>
      <rPr>
        <sz val="12"/>
        <rFont val="宋体"/>
        <family val="0"/>
      </rPr>
      <t>年末政府债务余额</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</si>
</sst>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
    <numFmt numFmtId="178" formatCode="#,##0;\-#,##0;&quot;-&quot;"/>
    <numFmt numFmtId="179" formatCode="_(&quot;$&quot;* #,##0.00_);_(&quot;$&quot;* \(#,##0.00\);_(&quot;$&quot;* &quot;-&quot;??_);_(@_)"/>
    <numFmt numFmtId="180" formatCode="#,##0;\(#,##0\)"/>
    <numFmt numFmtId="181" formatCode="\$#,##0.00;\(\$#,##0.00\)"/>
    <numFmt numFmtId="182" formatCode="_-* #,##0&quot;$&quot;_-;\-* #,##0&quot;$&quot;_-;_-* &quot;-&quot;&quot;$&quot;_-;_-@_-"/>
    <numFmt numFmtId="183" formatCode="yyyy&quot;年&quot;m&quot;月&quot;d&quot;日&quot;;@"/>
    <numFmt numFmtId="184" formatCode="_-* #,##0_$_-;\-* #,##0_$_-;_-* &quot;-&quot;_$_-;_-@_-"/>
    <numFmt numFmtId="185" formatCode="_-* #,##0.00_$_-;\-* #,##0.00_$_-;_-* &quot;-&quot;??_$_-;_-@_-"/>
    <numFmt numFmtId="186" formatCode="_-* #,##0.00&quot;$&quot;_-;\-* #,##0.00&quot;$&quot;_-;_-* &quot;-&quot;??&quot;$&quot;_-;_-@_-"/>
    <numFmt numFmtId="187" formatCode="0;_琀"/>
    <numFmt numFmtId="188" formatCode="_(* #,##0.00_);_(* \(#,##0.00\);_(* &quot;-&quot;??_);_(@_)"/>
    <numFmt numFmtId="189" formatCode="0.0"/>
    <numFmt numFmtId="190" formatCode="#,##0.0_ "/>
    <numFmt numFmtId="191" formatCode="0.0%"/>
    <numFmt numFmtId="192" formatCode="#,##0_);[Red]\(#,##0\)"/>
    <numFmt numFmtId="193" formatCode="0.00_ "/>
    <numFmt numFmtId="194" formatCode="0.0_ "/>
    <numFmt numFmtId="195" formatCode="0.0_);[Red]\(0.0\)"/>
    <numFmt numFmtId="196" formatCode="#,##0_ "/>
    <numFmt numFmtId="197" formatCode="_(* #,##0_);_(* \(#,##0\);_(* &quot;-&quot;??_);_(@_)"/>
    <numFmt numFmtId="198" formatCode="#,##0.0_);[Red]\(#,##0.0\)"/>
    <numFmt numFmtId="199" formatCode="0_ "/>
    <numFmt numFmtId="200" formatCode="0_);[Red]\(0\)"/>
    <numFmt numFmtId="201" formatCode="_ * #,##0_ ;_ * \-#,##0_ ;_ * &quot;-&quot;??_ ;_ @_ "/>
    <numFmt numFmtId="202" formatCode="#,##0_);\(#,##0\)"/>
    <numFmt numFmtId="203" formatCode="_ * #,##0.0_ ;_ * \-#,##0.0_ ;_ * &quot;-&quot;??_ ;_ @_ "/>
  </numFmts>
  <fonts count="80">
    <font>
      <sz val="12"/>
      <name val="宋体"/>
      <family val="0"/>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Arial"/>
      <family val="2"/>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3"/>
    </font>
    <font>
      <sz val="28"/>
      <name val="华文新魏"/>
      <family val="3"/>
    </font>
    <font>
      <sz val="24"/>
      <name val="华文中宋"/>
      <family val="0"/>
    </font>
    <font>
      <sz val="12"/>
      <name val="华文新魏"/>
      <family val="3"/>
    </font>
    <font>
      <b/>
      <sz val="28"/>
      <name val="宋体"/>
      <family val="0"/>
    </font>
    <font>
      <b/>
      <sz val="28"/>
      <name val="仿宋_GB2312"/>
      <family val="3"/>
    </font>
    <font>
      <sz val="13"/>
      <name val="宋体"/>
      <family val="0"/>
    </font>
    <font>
      <sz val="21"/>
      <name val="黑体"/>
      <family val="3"/>
    </font>
    <font>
      <sz val="11"/>
      <name val="宋体"/>
      <family val="0"/>
    </font>
    <font>
      <b/>
      <sz val="16"/>
      <name val="宋体"/>
      <family val="0"/>
    </font>
    <font>
      <sz val="10"/>
      <name val="宋体"/>
      <family val="0"/>
    </font>
    <font>
      <sz val="9"/>
      <name val="宋体"/>
      <family val="0"/>
    </font>
    <font>
      <sz val="12"/>
      <name val="Segoe UI"/>
      <family val="2"/>
    </font>
    <font>
      <sz val="20"/>
      <name val="黑体"/>
      <family val="3"/>
    </font>
    <font>
      <b/>
      <sz val="12"/>
      <name val="黑体"/>
      <family val="3"/>
    </font>
    <font>
      <sz val="11"/>
      <color indexed="60"/>
      <name val="宋体"/>
      <family val="0"/>
    </font>
    <font>
      <sz val="11"/>
      <color indexed="62"/>
      <name val="宋体"/>
      <family val="0"/>
    </font>
    <font>
      <b/>
      <sz val="11"/>
      <color indexed="63"/>
      <name val="宋体"/>
      <family val="0"/>
    </font>
    <font>
      <sz val="11"/>
      <color indexed="9"/>
      <name val="宋体"/>
      <family val="0"/>
    </font>
    <font>
      <sz val="11"/>
      <color indexed="17"/>
      <name val="宋体"/>
      <family val="0"/>
    </font>
    <font>
      <sz val="11"/>
      <color indexed="20"/>
      <name val="宋体"/>
      <family val="0"/>
    </font>
    <font>
      <i/>
      <sz val="11"/>
      <color indexed="23"/>
      <name val="宋体"/>
      <family val="0"/>
    </font>
    <font>
      <b/>
      <sz val="11"/>
      <color indexed="56"/>
      <name val="宋体"/>
      <family val="0"/>
    </font>
    <font>
      <u val="single"/>
      <sz val="12"/>
      <color indexed="36"/>
      <name val="宋体"/>
      <family val="0"/>
    </font>
    <font>
      <sz val="11"/>
      <color indexed="8"/>
      <name val="宋体"/>
      <family val="0"/>
    </font>
    <font>
      <b/>
      <sz val="13"/>
      <color indexed="56"/>
      <name val="宋体"/>
      <family val="0"/>
    </font>
    <font>
      <sz val="11"/>
      <color indexed="10"/>
      <name val="宋体"/>
      <family val="0"/>
    </font>
    <font>
      <b/>
      <sz val="21"/>
      <name val="楷体_GB2312"/>
      <family val="3"/>
    </font>
    <font>
      <b/>
      <sz val="11"/>
      <color indexed="9"/>
      <name val="宋体"/>
      <family val="0"/>
    </font>
    <font>
      <u val="single"/>
      <sz val="12"/>
      <color indexed="12"/>
      <name val="宋体"/>
      <family val="0"/>
    </font>
    <font>
      <sz val="12"/>
      <color indexed="20"/>
      <name val="宋体"/>
      <family val="0"/>
    </font>
    <font>
      <sz val="12"/>
      <color indexed="9"/>
      <name val="宋体"/>
      <family val="0"/>
    </font>
    <font>
      <sz val="10"/>
      <name val="Arial"/>
      <family val="2"/>
    </font>
    <font>
      <b/>
      <sz val="11"/>
      <color indexed="8"/>
      <name val="宋体"/>
      <family val="0"/>
    </font>
    <font>
      <b/>
      <sz val="11"/>
      <color indexed="62"/>
      <name val="宋体"/>
      <family val="0"/>
    </font>
    <font>
      <sz val="10.5"/>
      <color indexed="20"/>
      <name val="宋体"/>
      <family val="0"/>
    </font>
    <font>
      <b/>
      <sz val="15"/>
      <color indexed="56"/>
      <name val="宋体"/>
      <family val="0"/>
    </font>
    <font>
      <b/>
      <sz val="11"/>
      <color indexed="52"/>
      <name val="宋体"/>
      <family val="0"/>
    </font>
    <font>
      <sz val="11"/>
      <color indexed="52"/>
      <name val="宋体"/>
      <family val="0"/>
    </font>
    <font>
      <sz val="12"/>
      <color indexed="17"/>
      <name val="楷体_GB2312"/>
      <family val="3"/>
    </font>
    <font>
      <b/>
      <i/>
      <sz val="16"/>
      <name val="Helv"/>
      <family val="2"/>
    </font>
    <font>
      <sz val="11"/>
      <color indexed="42"/>
      <name val="宋体"/>
      <family val="0"/>
    </font>
    <font>
      <sz val="12"/>
      <color indexed="17"/>
      <name val="宋体"/>
      <family val="0"/>
    </font>
    <font>
      <sz val="12"/>
      <name val="Arial"/>
      <family val="2"/>
    </font>
    <font>
      <sz val="10"/>
      <name val="Times New Roman"/>
      <family val="1"/>
    </font>
    <font>
      <sz val="10.5"/>
      <color indexed="17"/>
      <name val="宋体"/>
      <family val="0"/>
    </font>
    <font>
      <b/>
      <sz val="13"/>
      <color indexed="62"/>
      <name val="宋体"/>
      <family val="0"/>
    </font>
    <font>
      <sz val="10"/>
      <color indexed="8"/>
      <name val="Arial"/>
      <family val="2"/>
    </font>
    <font>
      <sz val="12"/>
      <color indexed="20"/>
      <name val="楷体_GB2312"/>
      <family val="3"/>
    </font>
    <font>
      <b/>
      <sz val="11"/>
      <color indexed="42"/>
      <name val="宋体"/>
      <family val="0"/>
    </font>
    <font>
      <sz val="12"/>
      <color indexed="16"/>
      <name val="宋体"/>
      <family val="0"/>
    </font>
    <font>
      <b/>
      <sz val="10"/>
      <name val="MS Sans Serif"/>
      <family val="2"/>
    </font>
    <font>
      <b/>
      <sz val="18"/>
      <color indexed="62"/>
      <name val="宋体"/>
      <family val="0"/>
    </font>
    <font>
      <sz val="8"/>
      <name val="Arial"/>
      <family val="2"/>
    </font>
    <font>
      <sz val="12"/>
      <name val="Times New Roman"/>
      <family val="1"/>
    </font>
    <font>
      <b/>
      <sz val="12"/>
      <name val="Arial"/>
      <family val="2"/>
    </font>
    <font>
      <sz val="9"/>
      <color indexed="20"/>
      <name val="宋体"/>
      <family val="0"/>
    </font>
    <font>
      <b/>
      <sz val="15"/>
      <color indexed="62"/>
      <name val="宋体"/>
      <family val="0"/>
    </font>
    <font>
      <b/>
      <sz val="18"/>
      <name val="Arial"/>
      <family val="2"/>
    </font>
    <font>
      <sz val="7"/>
      <name val="Small Fonts"/>
      <family val="2"/>
    </font>
    <font>
      <sz val="12"/>
      <name val="Helv"/>
      <family val="2"/>
    </font>
    <font>
      <sz val="8"/>
      <name val="Times New Roman"/>
      <family val="1"/>
    </font>
    <font>
      <sz val="9"/>
      <color indexed="17"/>
      <name val="宋体"/>
      <family val="0"/>
    </font>
    <font>
      <sz val="12"/>
      <name val="官帕眉"/>
      <family val="0"/>
    </font>
    <font>
      <b/>
      <sz val="12"/>
      <color indexed="8"/>
      <name val="宋体"/>
      <family val="0"/>
    </font>
    <font>
      <sz val="12"/>
      <name val="Courier"/>
      <family val="2"/>
    </font>
    <font>
      <sz val="12"/>
      <name val="바탕체"/>
      <family val="3"/>
    </font>
  </fonts>
  <fills count="31">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right/>
      <top/>
      <bottom style="thin"/>
    </border>
    <border>
      <left style="thin"/>
      <right style="thin"/>
      <top>
        <color indexed="63"/>
      </top>
      <bottom>
        <color indexed="63"/>
      </bottom>
    </border>
  </borders>
  <cellStyleXfs count="8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3" fillId="2" borderId="0" applyNumberFormat="0" applyBorder="0" applyAlignment="0" applyProtection="0"/>
    <xf numFmtId="0" fontId="29" fillId="5" borderId="1" applyNumberFormat="0" applyAlignment="0" applyProtection="0"/>
    <xf numFmtId="0" fontId="33" fillId="2" borderId="0" applyNumberFormat="0" applyBorder="0" applyAlignment="0" applyProtection="0"/>
    <xf numFmtId="44" fontId="0" fillId="0" borderId="0" applyFont="0" applyFill="0" applyBorder="0" applyAlignment="0" applyProtection="0"/>
    <xf numFmtId="0" fontId="33" fillId="2" borderId="0" applyNumberFormat="0" applyBorder="0" applyAlignment="0" applyProtection="0"/>
    <xf numFmtId="0" fontId="6" fillId="6" borderId="0" applyNumberFormat="0" applyBorder="0" applyAlignment="0" applyProtection="0"/>
    <xf numFmtId="41" fontId="0" fillId="0" borderId="0" applyFont="0" applyFill="0" applyBorder="0" applyAlignment="0" applyProtection="0"/>
    <xf numFmtId="0" fontId="33" fillId="2" borderId="0" applyNumberFormat="0" applyBorder="0" applyAlignment="0" applyProtection="0"/>
    <xf numFmtId="0" fontId="33" fillId="2" borderId="0" applyNumberFormat="0" applyBorder="0" applyAlignment="0" applyProtection="0"/>
    <xf numFmtId="0" fontId="37" fillId="7" borderId="0" applyNumberFormat="0" applyBorder="0" applyAlignment="0" applyProtection="0"/>
    <xf numFmtId="43" fontId="0" fillId="0" borderId="0" applyFont="0" applyFill="0" applyBorder="0" applyAlignment="0" applyProtection="0"/>
    <xf numFmtId="0" fontId="33" fillId="2" borderId="0" applyNumberFormat="0" applyBorder="0" applyAlignment="0" applyProtection="0"/>
    <xf numFmtId="0" fontId="37" fillId="8" borderId="0" applyNumberFormat="0" applyBorder="0" applyAlignment="0" applyProtection="0"/>
    <xf numFmtId="0" fontId="33" fillId="2" borderId="0" applyNumberFormat="0" applyBorder="0" applyAlignment="0" applyProtection="0"/>
    <xf numFmtId="0" fontId="42" fillId="0" borderId="0" applyNumberFormat="0" applyFill="0" applyBorder="0" applyAlignment="0" applyProtection="0"/>
    <xf numFmtId="0" fontId="33" fillId="2" borderId="0" applyNumberFormat="0" applyBorder="0" applyAlignment="0" applyProtection="0"/>
    <xf numFmtId="0" fontId="44" fillId="9" borderId="0" applyNumberFormat="0" applyBorder="0" applyAlignment="0" applyProtection="0"/>
    <xf numFmtId="0" fontId="31" fillId="8"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10" borderId="2" applyNumberFormat="0" applyFont="0" applyAlignment="0" applyProtection="0"/>
    <xf numFmtId="0" fontId="37" fillId="0" borderId="0">
      <alignment vertical="center"/>
      <protection/>
    </xf>
    <xf numFmtId="0" fontId="33" fillId="2" borderId="0" applyNumberFormat="0" applyBorder="0" applyAlignment="0" applyProtection="0"/>
    <xf numFmtId="0" fontId="31" fillId="11" borderId="0" applyNumberFormat="0" applyBorder="0" applyAlignment="0" applyProtection="0"/>
    <xf numFmtId="0" fontId="35" fillId="0" borderId="0" applyNumberFormat="0" applyFill="0" applyBorder="0" applyAlignment="0" applyProtection="0"/>
    <xf numFmtId="0" fontId="39" fillId="0" borderId="0" applyNumberFormat="0" applyFill="0" applyBorder="0" applyAlignment="0" applyProtection="0"/>
    <xf numFmtId="0" fontId="40" fillId="0" borderId="0">
      <alignment horizontal="centerContinuous" vertical="center"/>
      <protection/>
    </xf>
    <xf numFmtId="0" fontId="33" fillId="12" borderId="0" applyNumberFormat="0" applyBorder="0" applyAlignment="0" applyProtection="0"/>
    <xf numFmtId="0" fontId="34" fillId="0" borderId="0" applyNumberFormat="0" applyFill="0" applyBorder="0" applyAlignment="0" applyProtection="0"/>
    <xf numFmtId="0" fontId="49" fillId="0" borderId="3" applyNumberFormat="0" applyFill="0" applyAlignment="0" applyProtection="0"/>
    <xf numFmtId="0" fontId="33" fillId="2" borderId="0" applyNumberFormat="0" applyBorder="0" applyAlignment="0" applyProtection="0"/>
    <xf numFmtId="9" fontId="0" fillId="0" borderId="0" applyFont="0" applyFill="0" applyBorder="0" applyAlignment="0" applyProtection="0"/>
    <xf numFmtId="0" fontId="38" fillId="0" borderId="4" applyNumberFormat="0" applyFill="0" applyAlignment="0" applyProtection="0"/>
    <xf numFmtId="0" fontId="33" fillId="2" borderId="0" applyNumberFormat="0" applyBorder="0" applyAlignment="0" applyProtection="0"/>
    <xf numFmtId="0" fontId="33" fillId="2" borderId="0" applyNumberFormat="0" applyBorder="0" applyAlignment="0" applyProtection="0"/>
    <xf numFmtId="9" fontId="0" fillId="0" borderId="0" applyFont="0" applyFill="0" applyBorder="0" applyAlignment="0" applyProtection="0"/>
    <xf numFmtId="0" fontId="33" fillId="2" borderId="0" applyNumberFormat="0" applyBorder="0" applyAlignment="0" applyProtection="0"/>
    <xf numFmtId="0" fontId="31" fillId="13" borderId="0" applyNumberFormat="0" applyBorder="0" applyAlignment="0" applyProtection="0"/>
    <xf numFmtId="0" fontId="35" fillId="0" borderId="5" applyNumberFormat="0" applyFill="0" applyAlignment="0" applyProtection="0"/>
    <xf numFmtId="0" fontId="31" fillId="14" borderId="0" applyNumberFormat="0" applyBorder="0" applyAlignment="0" applyProtection="0"/>
    <xf numFmtId="0" fontId="30" fillId="6" borderId="6" applyNumberFormat="0" applyAlignment="0" applyProtection="0"/>
    <xf numFmtId="0" fontId="0" fillId="0" borderId="0">
      <alignment vertical="center"/>
      <protection/>
    </xf>
    <xf numFmtId="0" fontId="29" fillId="5" borderId="1" applyNumberFormat="0" applyAlignment="0" applyProtection="0"/>
    <xf numFmtId="0" fontId="50" fillId="6" borderId="1" applyNumberFormat="0" applyAlignment="0" applyProtection="0"/>
    <xf numFmtId="0" fontId="33" fillId="2" borderId="0" applyNumberFormat="0" applyBorder="0" applyAlignment="0" applyProtection="0"/>
    <xf numFmtId="0" fontId="37" fillId="12" borderId="0" applyNumberFormat="0" applyBorder="0" applyAlignment="0" applyProtection="0"/>
    <xf numFmtId="0" fontId="41" fillId="9" borderId="7" applyNumberFormat="0" applyAlignment="0" applyProtection="0"/>
    <xf numFmtId="0" fontId="37" fillId="5" borderId="0" applyNumberFormat="0" applyBorder="0" applyAlignment="0" applyProtection="0"/>
    <xf numFmtId="176" fontId="0" fillId="0" borderId="0" applyFont="0" applyFill="0" applyBorder="0" applyAlignment="0" applyProtection="0"/>
    <xf numFmtId="0" fontId="31" fillId="15" borderId="0" applyNumberFormat="0" applyBorder="0" applyAlignment="0" applyProtection="0"/>
    <xf numFmtId="0" fontId="51" fillId="0" borderId="8" applyNumberFormat="0" applyFill="0" applyAlignment="0" applyProtection="0"/>
    <xf numFmtId="0" fontId="46" fillId="0" borderId="9" applyNumberFormat="0" applyFill="0" applyAlignment="0" applyProtection="0"/>
    <xf numFmtId="0" fontId="33" fillId="2" borderId="0" applyNumberFormat="0" applyBorder="0" applyAlignment="0" applyProtection="0"/>
    <xf numFmtId="0" fontId="33" fillId="12" borderId="0" applyNumberFormat="0" applyBorder="0" applyAlignment="0" applyProtection="0"/>
    <xf numFmtId="0" fontId="32" fillId="4" borderId="0" applyNumberFormat="0" applyBorder="0" applyAlignment="0" applyProtection="0"/>
    <xf numFmtId="0" fontId="47" fillId="0" borderId="10" applyNumberFormat="0" applyFill="0" applyAlignment="0" applyProtection="0"/>
    <xf numFmtId="0" fontId="33" fillId="2" borderId="0" applyNumberFormat="0" applyBorder="0" applyAlignment="0" applyProtection="0"/>
    <xf numFmtId="0" fontId="28" fillId="16" borderId="0" applyNumberFormat="0" applyBorder="0" applyAlignment="0" applyProtection="0"/>
    <xf numFmtId="0" fontId="37" fillId="17" borderId="0" applyNumberFormat="0" applyBorder="0" applyAlignment="0" applyProtection="0"/>
    <xf numFmtId="0" fontId="31" fillId="18" borderId="0" applyNumberFormat="0" applyBorder="0" applyAlignment="0" applyProtection="0"/>
    <xf numFmtId="0" fontId="33" fillId="2" borderId="0" applyNumberFormat="0" applyBorder="0" applyAlignment="0" applyProtection="0"/>
    <xf numFmtId="0" fontId="37" fillId="3" borderId="0" applyNumberFormat="0" applyBorder="0" applyAlignment="0" applyProtection="0"/>
    <xf numFmtId="0" fontId="37" fillId="19" borderId="0" applyNumberFormat="0" applyBorder="0" applyAlignment="0" applyProtection="0"/>
    <xf numFmtId="0" fontId="33" fillId="2" borderId="0" applyNumberFormat="0" applyBorder="0" applyAlignment="0" applyProtection="0"/>
    <xf numFmtId="0" fontId="37" fillId="2" borderId="0" applyNumberFormat="0" applyBorder="0" applyAlignment="0" applyProtection="0"/>
    <xf numFmtId="0" fontId="37" fillId="11" borderId="0" applyNumberFormat="0" applyBorder="0" applyAlignment="0" applyProtection="0"/>
    <xf numFmtId="0" fontId="33" fillId="2" borderId="0" applyNumberFormat="0" applyBorder="0" applyAlignment="0" applyProtection="0"/>
    <xf numFmtId="0" fontId="31" fillId="20" borderId="0" applyNumberFormat="0" applyBorder="0" applyAlignment="0" applyProtection="0"/>
    <xf numFmtId="0" fontId="33" fillId="2" borderId="0" applyNumberFormat="0" applyBorder="0" applyAlignment="0" applyProtection="0"/>
    <xf numFmtId="0" fontId="33" fillId="12" borderId="0" applyNumberFormat="0" applyBorder="0" applyAlignment="0" applyProtection="0"/>
    <xf numFmtId="0" fontId="31" fillId="14"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1" fillId="21" borderId="0" applyNumberFormat="0" applyBorder="0" applyAlignment="0" applyProtection="0"/>
    <xf numFmtId="0" fontId="33" fillId="2" borderId="0" applyNumberFormat="0" applyBorder="0" applyAlignment="0" applyProtection="0"/>
    <xf numFmtId="0" fontId="37" fillId="19"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48" fillId="12"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3" fillId="2" borderId="0" applyNumberFormat="0" applyBorder="0" applyAlignment="0" applyProtection="0"/>
    <xf numFmtId="0" fontId="37" fillId="23" borderId="0" applyNumberFormat="0" applyBorder="0" applyAlignment="0" applyProtection="0"/>
    <xf numFmtId="0" fontId="31" fillId="24" borderId="0" applyNumberFormat="0" applyBorder="0" applyAlignment="0" applyProtection="0"/>
    <xf numFmtId="0" fontId="45" fillId="0" borderId="0">
      <alignment/>
      <protection/>
    </xf>
    <xf numFmtId="0" fontId="37" fillId="5" borderId="0" applyNumberFormat="0" applyBorder="0" applyAlignment="0" applyProtection="0"/>
    <xf numFmtId="0" fontId="33" fillId="2" borderId="0" applyNumberFormat="0" applyBorder="0" applyAlignment="0" applyProtection="0"/>
    <xf numFmtId="0" fontId="37" fillId="10" borderId="0" applyNumberFormat="0" applyBorder="0" applyAlignment="0" applyProtection="0"/>
    <xf numFmtId="0" fontId="32" fillId="17" borderId="0" applyNumberFormat="0" applyBorder="0" applyAlignment="0" applyProtection="0"/>
    <xf numFmtId="0" fontId="37" fillId="17" borderId="0" applyNumberFormat="0" applyBorder="0" applyAlignment="0" applyProtection="0"/>
    <xf numFmtId="0" fontId="33" fillId="2" borderId="0" applyNumberFormat="0" applyBorder="0" applyAlignment="0" applyProtection="0"/>
    <xf numFmtId="0" fontId="43" fillId="12" borderId="0" applyNumberFormat="0" applyBorder="0" applyAlignment="0" applyProtection="0"/>
    <xf numFmtId="0" fontId="37" fillId="5" borderId="0" applyNumberFormat="0" applyBorder="0" applyAlignment="0" applyProtection="0"/>
    <xf numFmtId="0" fontId="45" fillId="0" borderId="0">
      <alignment/>
      <protection/>
    </xf>
    <xf numFmtId="0" fontId="33" fillId="2" borderId="0" applyNumberFormat="0" applyBorder="0" applyAlignment="0" applyProtection="0"/>
    <xf numFmtId="0" fontId="37" fillId="7" borderId="0" applyNumberFormat="0" applyBorder="0" applyAlignment="0" applyProtection="0"/>
    <xf numFmtId="0" fontId="6" fillId="5" borderId="0" applyNumberFormat="0" applyBorder="0" applyAlignment="0" applyProtection="0"/>
    <xf numFmtId="0" fontId="37" fillId="2" borderId="0" applyNumberFormat="0" applyBorder="0" applyAlignment="0" applyProtection="0"/>
    <xf numFmtId="0" fontId="58" fillId="17" borderId="0" applyNumberFormat="0" applyBorder="0" applyAlignment="0" applyProtection="0"/>
    <xf numFmtId="0" fontId="33" fillId="2" borderId="0" applyNumberFormat="0" applyBorder="0" applyAlignment="0" applyProtection="0"/>
    <xf numFmtId="0" fontId="59" fillId="0" borderId="4" applyNumberFormat="0" applyFill="0" applyAlignment="0" applyProtection="0"/>
    <xf numFmtId="0" fontId="37" fillId="4" borderId="0" applyNumberFormat="0" applyBorder="0" applyAlignment="0" applyProtection="0"/>
    <xf numFmtId="0" fontId="0" fillId="0" borderId="0">
      <alignment/>
      <protection/>
    </xf>
    <xf numFmtId="0" fontId="37" fillId="12" borderId="0" applyNumberFormat="0" applyBorder="0" applyAlignment="0" applyProtection="0"/>
    <xf numFmtId="0" fontId="37" fillId="17" borderId="0" applyNumberFormat="0" applyBorder="0" applyAlignment="0" applyProtection="0"/>
    <xf numFmtId="0" fontId="61" fillId="2"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11" borderId="0" applyNumberFormat="0" applyBorder="0" applyAlignment="0" applyProtection="0"/>
    <xf numFmtId="0" fontId="33" fillId="2" borderId="0" applyNumberFormat="0" applyBorder="0" applyAlignment="0" applyProtection="0"/>
    <xf numFmtId="0" fontId="33" fillId="1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7" fillId="16" borderId="0" applyNumberFormat="0" applyBorder="0" applyAlignment="0" applyProtection="0"/>
    <xf numFmtId="0" fontId="32" fillId="4" borderId="0" applyNumberFormat="0" applyBorder="0" applyAlignment="0" applyProtection="0"/>
    <xf numFmtId="0" fontId="37" fillId="6" borderId="0" applyNumberFormat="0" applyBorder="0" applyAlignment="0" applyProtection="0"/>
    <xf numFmtId="0" fontId="53" fillId="0" borderId="0">
      <alignment/>
      <protection/>
    </xf>
    <xf numFmtId="0" fontId="39" fillId="0" borderId="0" applyNumberFormat="0" applyFill="0" applyBorder="0" applyAlignment="0" applyProtection="0"/>
    <xf numFmtId="0" fontId="37" fillId="19" borderId="0" applyNumberFormat="0" applyBorder="0" applyAlignment="0" applyProtection="0"/>
    <xf numFmtId="0" fontId="37" fillId="5" borderId="0" applyNumberFormat="0" applyBorder="0" applyAlignment="0" applyProtection="0"/>
    <xf numFmtId="0" fontId="37" fillId="19" borderId="0" applyNumberFormat="0" applyBorder="0" applyAlignment="0" applyProtection="0"/>
    <xf numFmtId="0" fontId="37" fillId="11" borderId="0" applyNumberFormat="0" applyBorder="0" applyAlignment="0" applyProtection="0"/>
    <xf numFmtId="0" fontId="37" fillId="8" borderId="0" applyNumberFormat="0" applyBorder="0" applyAlignment="0" applyProtection="0"/>
    <xf numFmtId="0" fontId="37" fillId="19" borderId="0" applyNumberFormat="0" applyBorder="0" applyAlignment="0" applyProtection="0"/>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48" fillId="12" borderId="0" applyNumberFormat="0" applyBorder="0" applyAlignment="0" applyProtection="0"/>
    <xf numFmtId="0" fontId="37" fillId="23" borderId="0" applyNumberFormat="0" applyBorder="0" applyAlignment="0" applyProtection="0"/>
    <xf numFmtId="0" fontId="54" fillId="21" borderId="0" applyNumberFormat="0" applyBorder="0" applyAlignment="0" applyProtection="0"/>
    <xf numFmtId="43" fontId="0" fillId="0" borderId="0" applyFont="0" applyFill="0" applyBorder="0" applyAlignment="0" applyProtection="0"/>
    <xf numFmtId="0" fontId="21" fillId="0" borderId="0">
      <alignment/>
      <protection/>
    </xf>
    <xf numFmtId="0" fontId="33" fillId="2" borderId="0" applyNumberFormat="0" applyBorder="0" applyAlignment="0" applyProtection="0"/>
    <xf numFmtId="0" fontId="33" fillId="2" borderId="0" applyNumberFormat="0" applyBorder="0" applyAlignment="0" applyProtection="0"/>
    <xf numFmtId="0" fontId="54" fillId="11" borderId="0" applyNumberFormat="0" applyBorder="0" applyAlignment="0" applyProtection="0"/>
    <xf numFmtId="0" fontId="24" fillId="0" borderId="0">
      <alignment/>
      <protection/>
    </xf>
    <xf numFmtId="0" fontId="54" fillId="16" borderId="0" applyNumberFormat="0" applyBorder="0" applyAlignment="0" applyProtection="0"/>
    <xf numFmtId="0" fontId="33" fillId="2" borderId="0" applyNumberFormat="0" applyBorder="0" applyAlignment="0" applyProtection="0"/>
    <xf numFmtId="0" fontId="54" fillId="6" borderId="0" applyNumberFormat="0" applyBorder="0" applyAlignment="0" applyProtection="0"/>
    <xf numFmtId="0" fontId="31" fillId="14" borderId="0" applyNumberFormat="0" applyBorder="0" applyAlignment="0" applyProtection="0"/>
    <xf numFmtId="0" fontId="54" fillId="21" borderId="0" applyNumberFormat="0" applyBorder="0" applyAlignment="0" applyProtection="0"/>
    <xf numFmtId="0" fontId="54" fillId="5" borderId="0" applyNumberFormat="0" applyBorder="0" applyAlignment="0" applyProtection="0"/>
    <xf numFmtId="0" fontId="47" fillId="0" borderId="0" applyNumberFormat="0" applyFill="0" applyBorder="0" applyAlignment="0" applyProtection="0"/>
    <xf numFmtId="0" fontId="31" fillId="13" borderId="0" applyNumberFormat="0" applyBorder="0" applyAlignment="0" applyProtection="0"/>
    <xf numFmtId="0" fontId="32" fillId="4" borderId="0" applyNumberFormat="0" applyBorder="0" applyAlignment="0" applyProtection="0"/>
    <xf numFmtId="0" fontId="33" fillId="12" borderId="0" applyNumberFormat="0" applyBorder="0" applyAlignment="0" applyProtection="0"/>
    <xf numFmtId="0" fontId="0" fillId="0" borderId="0">
      <alignment vertical="center"/>
      <protection/>
    </xf>
    <xf numFmtId="0" fontId="33" fillId="2"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28" fillId="16" borderId="0" applyNumberFormat="0" applyBorder="0" applyAlignment="0" applyProtection="0"/>
    <xf numFmtId="0" fontId="31" fillId="14" borderId="0" applyNumberFormat="0" applyBorder="0" applyAlignment="0" applyProtection="0"/>
    <xf numFmtId="0" fontId="33" fillId="2"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44" fillId="13" borderId="0" applyNumberFormat="0" applyBorder="0" applyAlignment="0" applyProtection="0"/>
    <xf numFmtId="0" fontId="6" fillId="19" borderId="0" applyNumberFormat="0" applyBorder="0" applyAlignment="0" applyProtection="0"/>
    <xf numFmtId="0" fontId="33" fillId="2" borderId="0" applyNumberFormat="0" applyBorder="0" applyAlignment="0" applyProtection="0"/>
    <xf numFmtId="0" fontId="44" fillId="17" borderId="0" applyNumberFormat="0" applyBorder="0" applyAlignment="0" applyProtection="0"/>
    <xf numFmtId="0" fontId="33" fillId="2" borderId="0" applyNumberFormat="0" applyBorder="0" applyAlignment="0" applyProtection="0"/>
    <xf numFmtId="0" fontId="44" fillId="25" borderId="0" applyNumberFormat="0" applyBorder="0" applyAlignment="0" applyProtection="0"/>
    <xf numFmtId="0" fontId="44" fillId="22" borderId="0" applyNumberFormat="0" applyBorder="0" applyAlignment="0" applyProtection="0"/>
    <xf numFmtId="0" fontId="6" fillId="5" borderId="0" applyNumberFormat="0" applyBorder="0" applyAlignment="0" applyProtection="0"/>
    <xf numFmtId="0" fontId="44" fillId="26" borderId="0" applyNumberFormat="0" applyBorder="0" applyAlignment="0" applyProtection="0"/>
    <xf numFmtId="0" fontId="44" fillId="23" borderId="0" applyNumberFormat="0" applyBorder="0" applyAlignment="0" applyProtection="0"/>
    <xf numFmtId="0" fontId="6" fillId="5" borderId="0" applyNumberFormat="0" applyBorder="0" applyAlignment="0" applyProtection="0"/>
    <xf numFmtId="0" fontId="55" fillId="17" borderId="0" applyNumberFormat="0" applyBorder="0" applyAlignment="0" applyProtection="0"/>
    <xf numFmtId="0" fontId="33" fillId="2" borderId="0" applyNumberFormat="0" applyBorder="0" applyAlignment="0" applyProtection="0"/>
    <xf numFmtId="0" fontId="6" fillId="5" borderId="0" applyNumberFormat="0" applyBorder="0" applyAlignment="0" applyProtection="0"/>
    <xf numFmtId="0" fontId="44" fillId="6"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44" fillId="9" borderId="0" applyNumberFormat="0" applyBorder="0" applyAlignment="0" applyProtection="0"/>
    <xf numFmtId="0" fontId="44" fillId="25" borderId="0" applyNumberFormat="0" applyBorder="0" applyAlignment="0" applyProtection="0"/>
    <xf numFmtId="0" fontId="33" fillId="12"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0" fillId="0" borderId="0">
      <alignment vertical="center"/>
      <protection/>
    </xf>
    <xf numFmtId="0" fontId="33" fillId="2" borderId="0" applyNumberFormat="0" applyBorder="0" applyAlignment="0" applyProtection="0"/>
    <xf numFmtId="0" fontId="32" fillId="4" borderId="0" applyNumberFormat="0" applyBorder="0" applyAlignment="0" applyProtection="0"/>
    <xf numFmtId="0" fontId="44" fillId="2" borderId="0" applyNumberFormat="0" applyBorder="0" applyAlignment="0" applyProtection="0"/>
    <xf numFmtId="0" fontId="0" fillId="0" borderId="0">
      <alignment vertical="center"/>
      <protection/>
    </xf>
    <xf numFmtId="0" fontId="33" fillId="2" borderId="0" applyNumberFormat="0" applyBorder="0" applyAlignment="0" applyProtection="0"/>
    <xf numFmtId="0" fontId="44" fillId="21" borderId="0" applyNumberFormat="0" applyBorder="0" applyAlignment="0" applyProtection="0"/>
    <xf numFmtId="0" fontId="6" fillId="5" borderId="0" applyNumberFormat="0" applyBorder="0" applyAlignment="0" applyProtection="0"/>
    <xf numFmtId="0" fontId="32" fillId="4" borderId="0" applyNumberFormat="0" applyBorder="0" applyAlignment="0" applyProtection="0"/>
    <xf numFmtId="0" fontId="6" fillId="17" borderId="0" applyNumberFormat="0" applyBorder="0" applyAlignment="0" applyProtection="0"/>
    <xf numFmtId="0" fontId="0" fillId="0" borderId="0">
      <alignment vertical="center"/>
      <protection/>
    </xf>
    <xf numFmtId="0" fontId="44" fillId="17" borderId="0" applyNumberFormat="0" applyBorder="0" applyAlignment="0" applyProtection="0"/>
    <xf numFmtId="0" fontId="33" fillId="12" borderId="0" applyNumberFormat="0" applyBorder="0" applyAlignment="0" applyProtection="0"/>
    <xf numFmtId="0" fontId="44" fillId="11" borderId="0" applyNumberFormat="0" applyBorder="0" applyAlignment="0" applyProtection="0"/>
    <xf numFmtId="0" fontId="6" fillId="5" borderId="0" applyNumberFormat="0" applyBorder="0" applyAlignment="0" applyProtection="0"/>
    <xf numFmtId="0" fontId="43" fillId="12" borderId="0" applyNumberFormat="0" applyBorder="0" applyAlignment="0" applyProtection="0"/>
    <xf numFmtId="0" fontId="6" fillId="10" borderId="0" applyNumberFormat="0" applyBorder="0" applyAlignment="0" applyProtection="0"/>
    <xf numFmtId="0" fontId="44" fillId="16" borderId="0" applyNumberFormat="0" applyBorder="0" applyAlignment="0" applyProtection="0"/>
    <xf numFmtId="0" fontId="33" fillId="2" borderId="0" applyNumberFormat="0" applyBorder="0" applyAlignment="0" applyProtection="0"/>
    <xf numFmtId="0" fontId="44" fillId="24"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178" fontId="60" fillId="0" borderId="0" applyFill="0" applyBorder="0" applyAlignment="0">
      <protection/>
    </xf>
    <xf numFmtId="0" fontId="63" fillId="2" borderId="0" applyNumberFormat="0" applyBorder="0" applyAlignment="0" applyProtection="0"/>
    <xf numFmtId="0" fontId="50" fillId="7" borderId="1" applyNumberFormat="0" applyAlignment="0" applyProtection="0"/>
    <xf numFmtId="0" fontId="0" fillId="0" borderId="0">
      <alignment vertical="center"/>
      <protection/>
    </xf>
    <xf numFmtId="0" fontId="0" fillId="0" borderId="0">
      <alignment vertical="center"/>
      <protection/>
    </xf>
    <xf numFmtId="0" fontId="62" fillId="9" borderId="7" applyNumberFormat="0" applyAlignment="0" applyProtection="0"/>
    <xf numFmtId="0" fontId="64"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80" fontId="57" fillId="0" borderId="0">
      <alignment/>
      <protection/>
    </xf>
    <xf numFmtId="179" fontId="0" fillId="0" borderId="0" applyFont="0" applyFill="0" applyBorder="0" applyAlignment="0" applyProtection="0"/>
    <xf numFmtId="0" fontId="33" fillId="2" borderId="0" applyNumberFormat="0" applyBorder="0" applyAlignment="0" applyProtection="0"/>
    <xf numFmtId="0" fontId="0" fillId="0" borderId="0">
      <alignment/>
      <protection/>
    </xf>
    <xf numFmtId="181" fontId="57" fillId="0" borderId="0">
      <alignment/>
      <protection/>
    </xf>
    <xf numFmtId="0" fontId="33" fillId="2" borderId="0" applyNumberFormat="0" applyBorder="0" applyAlignment="0" applyProtection="0"/>
    <xf numFmtId="0" fontId="56" fillId="0" borderId="0" applyProtection="0">
      <alignment/>
    </xf>
    <xf numFmtId="177" fontId="57" fillId="0" borderId="0">
      <alignment/>
      <protection/>
    </xf>
    <xf numFmtId="0" fontId="33" fillId="12" borderId="0" applyNumberFormat="0" applyBorder="0" applyAlignment="0" applyProtection="0"/>
    <xf numFmtId="0" fontId="34" fillId="0" borderId="0" applyNumberFormat="0" applyFill="0" applyBorder="0" applyAlignment="0" applyProtection="0"/>
    <xf numFmtId="0" fontId="33" fillId="2" borderId="0" applyNumberFormat="0" applyBorder="0" applyAlignment="0" applyProtection="0"/>
    <xf numFmtId="2" fontId="56" fillId="0" borderId="0" applyProtection="0">
      <alignment/>
    </xf>
    <xf numFmtId="0" fontId="32" fillId="4" borderId="0" applyNumberFormat="0" applyBorder="0" applyAlignment="0" applyProtection="0"/>
    <xf numFmtId="0" fontId="0" fillId="0" borderId="0">
      <alignment/>
      <protection/>
    </xf>
    <xf numFmtId="0" fontId="33" fillId="2" borderId="0" applyNumberFormat="0" applyBorder="0" applyAlignment="0" applyProtection="0"/>
    <xf numFmtId="0" fontId="38" fillId="0" borderId="4" applyNumberFormat="0" applyFill="0" applyAlignment="0" applyProtection="0"/>
    <xf numFmtId="0" fontId="66" fillId="6" borderId="0" applyNumberFormat="0" applyBorder="0" applyAlignment="0" applyProtection="0"/>
    <xf numFmtId="0" fontId="68" fillId="0" borderId="11" applyNumberFormat="0" applyAlignment="0" applyProtection="0"/>
    <xf numFmtId="0" fontId="68" fillId="0" borderId="12">
      <alignment horizontal="left" vertical="center"/>
      <protection/>
    </xf>
    <xf numFmtId="0" fontId="70" fillId="0" borderId="13" applyNumberFormat="0" applyFill="0" applyAlignment="0" applyProtection="0"/>
    <xf numFmtId="0" fontId="71" fillId="0" borderId="0" applyProtection="0">
      <alignment/>
    </xf>
    <xf numFmtId="0" fontId="68" fillId="0" borderId="0" applyProtection="0">
      <alignment/>
    </xf>
    <xf numFmtId="0" fontId="66" fillId="7" borderId="14" applyNumberFormat="0" applyBorder="0" applyAlignment="0" applyProtection="0"/>
    <xf numFmtId="0" fontId="32" fillId="4" borderId="0" applyNumberFormat="0" applyBorder="0" applyAlignment="0" applyProtection="0"/>
    <xf numFmtId="0" fontId="29" fillId="5" borderId="1" applyNumberFormat="0" applyAlignment="0" applyProtection="0"/>
    <xf numFmtId="0" fontId="51" fillId="0" borderId="8" applyNumberFormat="0" applyFill="0" applyAlignment="0" applyProtection="0"/>
    <xf numFmtId="9" fontId="0" fillId="0" borderId="0" applyFont="0" applyFill="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12" borderId="0" applyNumberFormat="0" applyBorder="0" applyAlignment="0" applyProtection="0"/>
    <xf numFmtId="37" fontId="72" fillId="0" borderId="0">
      <alignment/>
      <protection/>
    </xf>
    <xf numFmtId="0" fontId="73" fillId="0" borderId="0">
      <alignment/>
      <protection/>
    </xf>
    <xf numFmtId="0" fontId="74" fillId="0" borderId="0">
      <alignment/>
      <protection/>
    </xf>
    <xf numFmtId="0" fontId="33" fillId="2" borderId="0" applyNumberFormat="0" applyBorder="0" applyAlignment="0" applyProtection="0"/>
    <xf numFmtId="0" fontId="0" fillId="10" borderId="2" applyNumberFormat="0" applyFont="0" applyAlignment="0" applyProtection="0"/>
    <xf numFmtId="0" fontId="30" fillId="7" borderId="6" applyNumberFormat="0" applyAlignment="0" applyProtection="0"/>
    <xf numFmtId="10" fontId="0" fillId="0" borderId="0" applyFont="0" applyFill="0" applyBorder="0" applyAlignment="0" applyProtection="0"/>
    <xf numFmtId="0" fontId="33" fillId="2" borderId="0" applyNumberFormat="0" applyBorder="0" applyAlignment="0" applyProtection="0"/>
    <xf numFmtId="1" fontId="45" fillId="0" borderId="0">
      <alignment/>
      <protection/>
    </xf>
    <xf numFmtId="0" fontId="64" fillId="0" borderId="0" applyNumberFormat="0" applyFill="0" applyBorder="0" applyAlignment="0" applyProtection="0"/>
    <xf numFmtId="0" fontId="0" fillId="0" borderId="0">
      <alignment vertical="center"/>
      <protection/>
    </xf>
    <xf numFmtId="0" fontId="65" fillId="0" borderId="0" applyNumberFormat="0" applyFill="0" applyBorder="0" applyAlignment="0" applyProtection="0"/>
    <xf numFmtId="0" fontId="32" fillId="4" borderId="0" applyNumberFormat="0" applyBorder="0" applyAlignment="0" applyProtection="0"/>
    <xf numFmtId="0" fontId="56" fillId="0" borderId="15" applyProtection="0">
      <alignment/>
    </xf>
    <xf numFmtId="0" fontId="39" fillId="0" borderId="0" applyNumberFormat="0" applyFill="0" applyBorder="0" applyAlignment="0" applyProtection="0"/>
    <xf numFmtId="0" fontId="33" fillId="12" borderId="0" applyNumberFormat="0" applyBorder="0" applyAlignment="0" applyProtection="0"/>
    <xf numFmtId="9" fontId="0" fillId="0" borderId="0" applyFont="0" applyFill="0" applyBorder="0" applyAlignment="0" applyProtection="0"/>
    <xf numFmtId="0" fontId="33" fillId="2" borderId="0" applyNumberFormat="0" applyBorder="0" applyAlignment="0" applyProtection="0"/>
    <xf numFmtId="9" fontId="0" fillId="0" borderId="0" applyFont="0" applyFill="0" applyBorder="0" applyAlignment="0" applyProtection="0"/>
    <xf numFmtId="0" fontId="33" fillId="2" borderId="0" applyNumberFormat="0" applyBorder="0" applyAlignment="0" applyProtection="0"/>
    <xf numFmtId="0" fontId="49" fillId="0" borderId="3" applyNumberFormat="0" applyFill="0" applyAlignment="0" applyProtection="0"/>
    <xf numFmtId="0" fontId="33" fillId="2" borderId="0" applyNumberFormat="0" applyBorder="0" applyAlignment="0" applyProtection="0"/>
    <xf numFmtId="0" fontId="35" fillId="0" borderId="5" applyNumberFormat="0" applyFill="0" applyAlignment="0" applyProtection="0"/>
    <xf numFmtId="0" fontId="33" fillId="2" borderId="0" applyNumberFormat="0" applyBorder="0" applyAlignment="0" applyProtection="0"/>
    <xf numFmtId="0" fontId="43"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3" fillId="2" borderId="0" applyNumberFormat="0" applyBorder="0" applyAlignment="0" applyProtection="0"/>
    <xf numFmtId="0" fontId="52" fillId="4" borderId="0" applyNumberFormat="0" applyBorder="0" applyAlignment="0" applyProtection="0"/>
    <xf numFmtId="0" fontId="40" fillId="0" borderId="0">
      <alignment horizontal="centerContinuous" vertical="center"/>
      <protection/>
    </xf>
    <xf numFmtId="0" fontId="61" fillId="2" borderId="0" applyNumberFormat="0" applyBorder="0" applyAlignment="0" applyProtection="0"/>
    <xf numFmtId="0" fontId="21" fillId="0" borderId="14">
      <alignment horizontal="distributed" vertical="center" wrapText="1"/>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12" borderId="0" applyNumberFormat="0" applyBorder="0" applyAlignment="0" applyProtection="0"/>
    <xf numFmtId="0" fontId="43" fillId="12" borderId="0" applyNumberFormat="0" applyBorder="0" applyAlignment="0" applyProtection="0"/>
    <xf numFmtId="0" fontId="33" fillId="2" borderId="0" applyNumberFormat="0" applyBorder="0" applyAlignment="0" applyProtection="0"/>
    <xf numFmtId="0" fontId="43" fillId="12" borderId="0" applyNumberFormat="0" applyBorder="0" applyAlignment="0" applyProtection="0"/>
    <xf numFmtId="0" fontId="32" fillId="4" borderId="0" applyNumberFormat="0" applyBorder="0" applyAlignment="0" applyProtection="0"/>
    <xf numFmtId="0" fontId="63" fillId="10" borderId="0" applyNumberFormat="0" applyBorder="0" applyAlignment="0" applyProtection="0"/>
    <xf numFmtId="0" fontId="33" fillId="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55" fillId="17"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0" fillId="0" borderId="0">
      <alignment/>
      <protection/>
    </xf>
    <xf numFmtId="0" fontId="33" fillId="12" borderId="0" applyNumberFormat="0" applyBorder="0" applyAlignment="0" applyProtection="0"/>
    <xf numFmtId="0" fontId="33" fillId="12" borderId="0" applyNumberFormat="0" applyBorder="0" applyAlignment="0" applyProtection="0"/>
    <xf numFmtId="0" fontId="33" fillId="2" borderId="0" applyNumberFormat="0" applyBorder="0" applyAlignment="0" applyProtection="0"/>
    <xf numFmtId="0" fontId="63" fillId="2" borderId="0" applyNumberFormat="0" applyBorder="0" applyAlignment="0" applyProtection="0"/>
    <xf numFmtId="0" fontId="33" fillId="2" borderId="0" applyNumberFormat="0" applyBorder="0" applyAlignment="0" applyProtection="0"/>
    <xf numFmtId="0" fontId="33" fillId="1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63" fillId="2" borderId="0" applyNumberFormat="0" applyBorder="0" applyAlignment="0" applyProtection="0"/>
    <xf numFmtId="0" fontId="3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Protection="0">
      <alignment vertical="center"/>
    </xf>
    <xf numFmtId="0" fontId="33" fillId="12" borderId="0" applyNumberFormat="0" applyBorder="0" applyAlignment="0" applyProtection="0"/>
    <xf numFmtId="0" fontId="32" fillId="4" borderId="0" applyNumberFormat="0" applyBorder="0" applyAlignment="0" applyProtection="0"/>
    <xf numFmtId="0" fontId="69"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55" fillId="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2" fillId="4" borderId="0" applyNumberFormat="0" applyBorder="0" applyAlignment="0" applyProtection="0"/>
    <xf numFmtId="0" fontId="61" fillId="2" borderId="0" applyNumberFormat="0" applyBorder="0" applyAlignment="0" applyProtection="0"/>
    <xf numFmtId="0" fontId="33" fillId="12" borderId="0" applyNumberFormat="0" applyBorder="0" applyAlignment="0" applyProtection="0"/>
    <xf numFmtId="0" fontId="6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1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48" fillId="2" borderId="0" applyNumberFormat="0" applyBorder="0" applyAlignment="0" applyProtection="0"/>
    <xf numFmtId="0" fontId="43" fillId="2" borderId="0" applyNumberFormat="0" applyBorder="0" applyAlignment="0" applyProtection="0"/>
    <xf numFmtId="0" fontId="33" fillId="2" borderId="0" applyNumberFormat="0" applyBorder="0" applyAlignment="0" applyProtection="0"/>
    <xf numFmtId="0" fontId="33" fillId="1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43" fillId="12" borderId="0" applyNumberFormat="0" applyBorder="0" applyAlignment="0" applyProtection="0"/>
    <xf numFmtId="0" fontId="43" fillId="2" borderId="0" applyNumberFormat="0" applyBorder="0" applyAlignment="0" applyProtection="0"/>
    <xf numFmtId="0" fontId="0" fillId="0" borderId="0">
      <alignment/>
      <protection/>
    </xf>
    <xf numFmtId="0" fontId="33" fillId="2" borderId="0" applyNumberFormat="0" applyBorder="0" applyAlignment="0" applyProtection="0"/>
    <xf numFmtId="0" fontId="33" fillId="12" borderId="0" applyNumberFormat="0" applyBorder="0" applyAlignment="0" applyProtection="0"/>
    <xf numFmtId="0" fontId="33" fillId="2" borderId="0" applyNumberFormat="0" applyBorder="0" applyAlignment="0" applyProtection="0"/>
    <xf numFmtId="0" fontId="33" fillId="1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61" fillId="2" borderId="0" applyNumberFormat="0" applyBorder="0" applyAlignment="0" applyProtection="0"/>
    <xf numFmtId="0" fontId="33" fillId="2" borderId="0" applyNumberFormat="0" applyBorder="0" applyAlignment="0" applyProtection="0"/>
    <xf numFmtId="0" fontId="48" fillId="12" borderId="0" applyNumberFormat="0" applyBorder="0" applyAlignment="0" applyProtection="0"/>
    <xf numFmtId="0" fontId="61"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45"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67"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43" fillId="2" borderId="0" applyNumberFormat="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0" fillId="0" borderId="0">
      <alignment/>
      <protection/>
    </xf>
    <xf numFmtId="0" fontId="61" fillId="2" borderId="0" applyNumberFormat="0" applyBorder="0" applyAlignment="0" applyProtection="0"/>
    <xf numFmtId="0" fontId="33" fillId="2" borderId="0" applyNumberFormat="0" applyBorder="0" applyAlignment="0" applyProtection="0"/>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0" fillId="0" borderId="0">
      <alignment vertical="center"/>
      <protection/>
    </xf>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4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0" fillId="0" borderId="0">
      <alignment/>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4"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2" fillId="17" borderId="0" applyNumberFormat="0" applyBorder="0" applyAlignment="0" applyProtection="0"/>
    <xf numFmtId="0" fontId="33" fillId="2" borderId="0" applyNumberFormat="0" applyBorder="0" applyAlignment="0" applyProtection="0"/>
    <xf numFmtId="0" fontId="32" fillId="17"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61"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0" fillId="0" borderId="0">
      <alignment vertical="center"/>
      <protection/>
    </xf>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33" fillId="2" borderId="0" applyNumberFormat="0" applyBorder="0" applyAlignment="0" applyProtection="0"/>
    <xf numFmtId="0" fontId="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vertical="center"/>
      <protection/>
    </xf>
    <xf numFmtId="0" fontId="0" fillId="0" borderId="0">
      <alignment/>
      <protection/>
    </xf>
    <xf numFmtId="0" fontId="0" fillId="0" borderId="0">
      <alignment/>
      <protection/>
    </xf>
    <xf numFmtId="0" fontId="42" fillId="0" borderId="0" applyNumberFormat="0" applyFill="0" applyBorder="0" applyAlignment="0" applyProtection="0"/>
    <xf numFmtId="0" fontId="32" fillId="4" borderId="0" applyNumberFormat="0" applyBorder="0" applyAlignment="0" applyProtection="0"/>
    <xf numFmtId="0" fontId="55" fillId="4" borderId="0" applyNumberFormat="0" applyBorder="0" applyAlignment="0" applyProtection="0"/>
    <xf numFmtId="0" fontId="55" fillId="1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55" fillId="17" borderId="0" applyNumberFormat="0" applyBorder="0" applyAlignment="0" applyProtection="0"/>
    <xf numFmtId="0" fontId="55" fillId="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58" fillId="1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5"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5" fillId="4" borderId="0" applyNumberFormat="0" applyBorder="0" applyAlignment="0" applyProtection="0"/>
    <xf numFmtId="38" fontId="0" fillId="0" borderId="0" applyFont="0" applyFill="0" applyBorder="0" applyAlignment="0" applyProtection="0"/>
    <xf numFmtId="0" fontId="32"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32" fillId="4" borderId="0" applyNumberFormat="0" applyBorder="0" applyAlignment="0" applyProtection="0"/>
    <xf numFmtId="0" fontId="32" fillId="4" borderId="0" applyProtection="0">
      <alignment vertical="center"/>
    </xf>
    <xf numFmtId="0" fontId="75"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17" borderId="0" applyNumberFormat="0" applyBorder="0" applyAlignment="0" applyProtection="0"/>
    <xf numFmtId="0" fontId="28"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55" fillId="1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5" fillId="4" borderId="0" applyNumberFormat="0" applyBorder="0" applyAlignment="0" applyProtection="0"/>
    <xf numFmtId="0" fontId="32" fillId="1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17" borderId="0" applyNumberFormat="0" applyBorder="0" applyAlignment="0" applyProtection="0"/>
    <xf numFmtId="0" fontId="58" fillId="4" borderId="0" applyNumberFormat="0" applyBorder="0" applyAlignment="0" applyProtection="0"/>
    <xf numFmtId="0" fontId="55"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1" fillId="22"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5" fillId="4" borderId="0" applyNumberFormat="0" applyBorder="0" applyAlignment="0" applyProtection="0"/>
    <xf numFmtId="0" fontId="55" fillId="1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5" fillId="4" borderId="0" applyNumberFormat="0" applyBorder="0" applyAlignment="0" applyProtection="0"/>
    <xf numFmtId="0" fontId="32" fillId="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182" fontId="0"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2" fillId="4" borderId="0" applyNumberFormat="0" applyBorder="0" applyAlignment="0" applyProtection="0"/>
    <xf numFmtId="0" fontId="58" fillId="1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6"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0"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5"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5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6" fillId="0" borderId="0" applyNumberFormat="0" applyFill="0" applyBorder="0" applyAlignment="0" applyProtection="0"/>
    <xf numFmtId="0" fontId="46" fillId="0" borderId="9" applyNumberFormat="0" applyFill="0" applyAlignment="0" applyProtection="0"/>
    <xf numFmtId="183" fontId="0" fillId="0" borderId="0" applyFont="0" applyFill="0" applyBorder="0" applyAlignment="0" applyProtection="0"/>
    <xf numFmtId="0" fontId="50" fillId="6" borderId="1" applyNumberFormat="0" applyAlignment="0" applyProtection="0"/>
    <xf numFmtId="0" fontId="41" fillId="9" borderId="7" applyNumberFormat="0" applyAlignment="0" applyProtection="0"/>
    <xf numFmtId="0" fontId="34" fillId="0" borderId="0" applyNumberFormat="0" applyFill="0" applyBorder="0" applyAlignment="0" applyProtection="0"/>
    <xf numFmtId="0" fontId="51" fillId="0" borderId="8"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0" fontId="57"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41" fontId="0" fillId="0" borderId="0" applyFont="0" applyFill="0" applyBorder="0" applyAlignment="0" applyProtection="0"/>
    <xf numFmtId="188" fontId="0" fillId="0" borderId="0" applyFont="0" applyFill="0" applyBorder="0" applyAlignment="0" applyProtection="0"/>
    <xf numFmtId="43" fontId="0" fillId="0" borderId="0" applyFont="0" applyFill="0" applyBorder="0" applyAlignment="0" applyProtection="0"/>
    <xf numFmtId="0" fontId="76" fillId="0" borderId="0">
      <alignment/>
      <protection/>
    </xf>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31" fillId="18" borderId="0" applyNumberFormat="0" applyBorder="0" applyAlignment="0" applyProtection="0"/>
    <xf numFmtId="0" fontId="31" fillId="15"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0" fillId="6" borderId="6" applyNumberFormat="0" applyAlignment="0" applyProtection="0"/>
    <xf numFmtId="0" fontId="29" fillId="5" borderId="1" applyNumberFormat="0" applyAlignment="0" applyProtection="0"/>
    <xf numFmtId="1" fontId="21" fillId="0" borderId="14">
      <alignment vertical="center"/>
      <protection locked="0"/>
    </xf>
    <xf numFmtId="0" fontId="78" fillId="0" borderId="0">
      <alignment/>
      <protection/>
    </xf>
    <xf numFmtId="189" fontId="21" fillId="0" borderId="14">
      <alignment vertical="center"/>
      <protection locked="0"/>
    </xf>
    <xf numFmtId="0" fontId="45" fillId="0" borderId="0">
      <alignment/>
      <protection/>
    </xf>
    <xf numFmtId="0" fontId="0" fillId="10" borderId="2" applyNumberFormat="0" applyFont="0" applyAlignment="0" applyProtection="0"/>
    <xf numFmtId="40" fontId="0" fillId="0" borderId="0" applyFont="0" applyFill="0" applyBorder="0" applyAlignment="0" applyProtection="0"/>
    <xf numFmtId="0" fontId="0" fillId="0" borderId="0" applyFont="0" applyFill="0" applyBorder="0" applyAlignment="0" applyProtection="0"/>
    <xf numFmtId="0" fontId="79" fillId="0" borderId="0">
      <alignment/>
      <protection/>
    </xf>
  </cellStyleXfs>
  <cellXfs count="274">
    <xf numFmtId="0" fontId="0" fillId="0" borderId="0" xfId="0" applyAlignment="1">
      <alignment/>
    </xf>
    <xf numFmtId="0" fontId="1" fillId="0" borderId="0" xfId="199" applyFont="1" applyAlignment="1">
      <alignment vertical="top"/>
      <protection/>
    </xf>
    <xf numFmtId="0" fontId="0" fillId="0" borderId="0" xfId="199" applyFont="1">
      <alignment vertical="center"/>
      <protection/>
    </xf>
    <xf numFmtId="0" fontId="2" fillId="0" borderId="0" xfId="199" applyFont="1">
      <alignment vertical="center"/>
      <protection/>
    </xf>
    <xf numFmtId="0" fontId="3" fillId="0" borderId="0" xfId="199" applyFont="1">
      <alignment vertical="center"/>
      <protection/>
    </xf>
    <xf numFmtId="0" fontId="3" fillId="0" borderId="0" xfId="199" applyFont="1" applyAlignment="1">
      <alignment vertical="center"/>
      <protection/>
    </xf>
    <xf numFmtId="0" fontId="4" fillId="0" borderId="0" xfId="199" applyFont="1">
      <alignment vertical="center"/>
      <protection/>
    </xf>
    <xf numFmtId="0" fontId="0" fillId="0" borderId="0" xfId="199">
      <alignment vertical="center"/>
      <protection/>
    </xf>
    <xf numFmtId="0" fontId="5" fillId="0" borderId="0" xfId="199" applyFont="1" applyFill="1" applyAlignment="1">
      <alignment horizontal="center" vertical="top"/>
      <protection/>
    </xf>
    <xf numFmtId="0" fontId="0" fillId="0" borderId="0" xfId="199" applyFont="1" applyAlignment="1">
      <alignment horizontal="right" vertical="center"/>
      <protection/>
    </xf>
    <xf numFmtId="0" fontId="2" fillId="0" borderId="14" xfId="546" applyFont="1" applyFill="1" applyBorder="1" applyAlignment="1">
      <alignment horizontal="center" vertical="center" wrapText="1"/>
      <protection/>
    </xf>
    <xf numFmtId="0" fontId="2" fillId="0" borderId="14" xfId="199" applyFont="1" applyBorder="1" applyAlignment="1">
      <alignment horizontal="center" vertical="center"/>
      <protection/>
    </xf>
    <xf numFmtId="0" fontId="2" fillId="0" borderId="14" xfId="199" applyFont="1" applyBorder="1" applyAlignment="1">
      <alignment horizontal="center" vertical="center" wrapText="1"/>
      <protection/>
    </xf>
    <xf numFmtId="0" fontId="0" fillId="0" borderId="14" xfId="199" applyFont="1" applyBorder="1" applyAlignment="1">
      <alignment horizontal="left" vertical="center" wrapText="1" indent="2"/>
      <protection/>
    </xf>
    <xf numFmtId="188" fontId="0" fillId="0" borderId="14" xfId="27" applyNumberFormat="1" applyFont="1" applyFill="1" applyBorder="1" applyAlignment="1">
      <alignment horizontal="right" vertical="center"/>
    </xf>
    <xf numFmtId="0" fontId="0" fillId="0" borderId="14" xfId="199" applyFont="1" applyBorder="1" applyAlignment="1">
      <alignment horizontal="left" vertical="center" wrapText="1" indent="3"/>
      <protection/>
    </xf>
    <xf numFmtId="0" fontId="0" fillId="0" borderId="16" xfId="199" applyFont="1" applyBorder="1" applyAlignment="1">
      <alignment horizontal="center" vertical="center" wrapText="1"/>
      <protection/>
    </xf>
    <xf numFmtId="0" fontId="0" fillId="0" borderId="12" xfId="199" applyFont="1" applyBorder="1" applyAlignment="1">
      <alignment horizontal="center" vertical="center" wrapText="1"/>
      <protection/>
    </xf>
    <xf numFmtId="0" fontId="0" fillId="0" borderId="17" xfId="199" applyFont="1" applyBorder="1" applyAlignment="1">
      <alignment horizontal="center" vertical="center" wrapText="1"/>
      <protection/>
    </xf>
    <xf numFmtId="0" fontId="5" fillId="0" borderId="0" xfId="550" applyFont="1" applyAlignment="1">
      <alignment horizontal="center" vertical="top"/>
      <protection/>
    </xf>
    <xf numFmtId="0" fontId="6" fillId="0" borderId="0" xfId="550" applyFont="1">
      <alignment/>
      <protection/>
    </xf>
    <xf numFmtId="0" fontId="7" fillId="0" borderId="0" xfId="550" applyFont="1">
      <alignment/>
      <protection/>
    </xf>
    <xf numFmtId="0" fontId="6" fillId="0" borderId="0" xfId="550" applyFont="1" applyAlignment="1">
      <alignment horizontal="right"/>
      <protection/>
    </xf>
    <xf numFmtId="0" fontId="6" fillId="0" borderId="0" xfId="550" applyFont="1" applyBorder="1" applyAlignment="1">
      <alignment horizontal="right" vertical="center" wrapText="1"/>
      <protection/>
    </xf>
    <xf numFmtId="0" fontId="2" fillId="0" borderId="14" xfId="546" applyFont="1" applyFill="1" applyBorder="1" applyAlignment="1">
      <alignment horizontal="center" vertical="center"/>
      <protection/>
    </xf>
    <xf numFmtId="0" fontId="2" fillId="0" borderId="16" xfId="447" applyFont="1" applyFill="1" applyBorder="1" applyAlignment="1">
      <alignment horizontal="center" vertical="center"/>
      <protection/>
    </xf>
    <xf numFmtId="0" fontId="2" fillId="0" borderId="17" xfId="447" applyFont="1" applyFill="1" applyBorder="1" applyAlignment="1">
      <alignment horizontal="center" vertical="center"/>
      <protection/>
    </xf>
    <xf numFmtId="190" fontId="2" fillId="0" borderId="14" xfId="447" applyNumberFormat="1" applyFont="1" applyFill="1" applyBorder="1" applyAlignment="1" applyProtection="1">
      <alignment horizontal="center" vertical="center" wrapText="1"/>
      <protection/>
    </xf>
    <xf numFmtId="0" fontId="8" fillId="0" borderId="14" xfId="550" applyFont="1" applyBorder="1" applyAlignment="1">
      <alignment horizontal="left" vertical="center" wrapText="1" indent="1"/>
      <protection/>
    </xf>
    <xf numFmtId="0" fontId="6" fillId="0" borderId="14" xfId="550" applyFont="1" applyFill="1" applyBorder="1" applyAlignment="1">
      <alignment horizontal="left" vertical="center" wrapText="1" indent="1"/>
      <protection/>
    </xf>
    <xf numFmtId="0" fontId="6" fillId="0" borderId="14" xfId="550" applyFont="1" applyBorder="1" applyAlignment="1">
      <alignment horizontal="left" vertical="center" wrapText="1" indent="1"/>
      <protection/>
    </xf>
    <xf numFmtId="0" fontId="6" fillId="0" borderId="14" xfId="550" applyFont="1" applyBorder="1" applyAlignment="1">
      <alignment horizontal="left" vertical="center" wrapText="1"/>
      <protection/>
    </xf>
    <xf numFmtId="0" fontId="6" fillId="0" borderId="14" xfId="550" applyFont="1" applyFill="1" applyBorder="1" applyAlignment="1">
      <alignment vertical="center" wrapText="1"/>
      <protection/>
    </xf>
    <xf numFmtId="0" fontId="6" fillId="0" borderId="14" xfId="550" applyFont="1" applyBorder="1" applyAlignment="1">
      <alignment horizontal="left" vertical="center" wrapText="1" indent="2"/>
      <protection/>
    </xf>
    <xf numFmtId="0" fontId="0" fillId="0" borderId="0" xfId="441">
      <alignment/>
      <protection/>
    </xf>
    <xf numFmtId="0" fontId="9" fillId="0" borderId="0" xfId="441" applyFont="1" applyAlignment="1">
      <alignment vertical="center" wrapText="1"/>
      <protection/>
    </xf>
    <xf numFmtId="0" fontId="0" fillId="0" borderId="0" xfId="441" applyAlignment="1">
      <alignment horizontal="right"/>
      <protection/>
    </xf>
    <xf numFmtId="0" fontId="10" fillId="0" borderId="0" xfId="441" applyFont="1" applyAlignment="1">
      <alignment horizontal="center" wrapText="1"/>
      <protection/>
    </xf>
    <xf numFmtId="0" fontId="11" fillId="0" borderId="0" xfId="441" applyFont="1" applyAlignment="1">
      <alignment horizontal="center"/>
      <protection/>
    </xf>
    <xf numFmtId="0" fontId="12" fillId="0" borderId="0" xfId="441" applyFont="1" applyAlignment="1">
      <alignment horizontal="center"/>
      <protection/>
    </xf>
    <xf numFmtId="57" fontId="13" fillId="0" borderId="0" xfId="441" applyNumberFormat="1" applyFont="1">
      <alignment/>
      <protection/>
    </xf>
    <xf numFmtId="0" fontId="14" fillId="0" borderId="0" xfId="441" applyFont="1" applyAlignment="1">
      <alignment horizontal="center"/>
      <protection/>
    </xf>
    <xf numFmtId="57" fontId="15" fillId="0" borderId="0" xfId="441" applyNumberFormat="1" applyFont="1" applyAlignment="1">
      <alignment horizontal="center"/>
      <protection/>
    </xf>
    <xf numFmtId="0" fontId="16" fillId="0" borderId="0" xfId="441" applyFont="1">
      <alignment/>
      <protection/>
    </xf>
    <xf numFmtId="31" fontId="17" fillId="0" borderId="0" xfId="441" applyNumberFormat="1" applyFont="1" applyAlignment="1">
      <alignment horizontal="center"/>
      <protection/>
    </xf>
    <xf numFmtId="31" fontId="18" fillId="0" borderId="0" xfId="441" applyNumberFormat="1" applyFont="1" applyAlignment="1">
      <alignment/>
      <protection/>
    </xf>
    <xf numFmtId="0" fontId="0" fillId="0" borderId="0" xfId="441" applyAlignment="1">
      <alignment horizontal="center"/>
      <protection/>
    </xf>
    <xf numFmtId="0" fontId="9" fillId="0" borderId="0" xfId="441" applyFont="1" applyAlignment="1">
      <alignment horizontal="center" vertical="center" wrapText="1"/>
      <protection/>
    </xf>
    <xf numFmtId="0" fontId="5" fillId="0" borderId="0" xfId="447" applyFont="1" applyFill="1" applyAlignment="1">
      <alignment vertical="top" wrapText="1"/>
      <protection/>
    </xf>
    <xf numFmtId="0" fontId="0" fillId="0" borderId="0" xfId="447" applyFont="1" applyFill="1">
      <alignment vertical="center"/>
      <protection/>
    </xf>
    <xf numFmtId="0" fontId="2" fillId="0" borderId="0" xfId="447" applyFont="1" applyFill="1">
      <alignment vertical="center"/>
      <protection/>
    </xf>
    <xf numFmtId="0" fontId="19" fillId="0" borderId="0" xfId="447" applyFont="1" applyFill="1" applyBorder="1">
      <alignment vertical="center"/>
      <protection/>
    </xf>
    <xf numFmtId="0" fontId="19" fillId="0" borderId="0" xfId="447" applyFont="1" applyFill="1">
      <alignment vertical="center"/>
      <protection/>
    </xf>
    <xf numFmtId="191" fontId="19" fillId="0" borderId="0" xfId="39" applyNumberFormat="1" applyFont="1" applyFill="1" applyAlignment="1">
      <alignment vertical="center"/>
    </xf>
    <xf numFmtId="0" fontId="0" fillId="0" borderId="0" xfId="551">
      <alignment vertical="center"/>
      <protection/>
    </xf>
    <xf numFmtId="0" fontId="5" fillId="0" borderId="0" xfId="447" applyFont="1" applyFill="1" applyAlignment="1">
      <alignment horizontal="center" vertical="top" wrapText="1"/>
      <protection/>
    </xf>
    <xf numFmtId="191" fontId="0" fillId="0" borderId="0" xfId="39" applyNumberFormat="1" applyFont="1" applyFill="1" applyAlignment="1">
      <alignment horizontal="right" vertical="center"/>
    </xf>
    <xf numFmtId="0" fontId="0" fillId="0" borderId="0" xfId="551" applyFont="1">
      <alignment vertical="center"/>
      <protection/>
    </xf>
    <xf numFmtId="0" fontId="0" fillId="0" borderId="0" xfId="551" applyNumberFormat="1" applyFont="1" applyFill="1" applyBorder="1" applyAlignment="1">
      <alignment horizontal="right" vertical="center"/>
      <protection/>
    </xf>
    <xf numFmtId="0" fontId="2" fillId="0" borderId="16" xfId="546" applyFont="1" applyFill="1" applyBorder="1" applyAlignment="1">
      <alignment horizontal="center" vertical="center"/>
      <protection/>
    </xf>
    <xf numFmtId="0" fontId="2" fillId="0" borderId="12" xfId="546" applyFont="1" applyFill="1" applyBorder="1" applyAlignment="1">
      <alignment horizontal="center" vertical="center"/>
      <protection/>
    </xf>
    <xf numFmtId="0" fontId="2" fillId="0" borderId="17" xfId="546" applyFont="1" applyFill="1" applyBorder="1" applyAlignment="1">
      <alignment horizontal="center" vertical="center"/>
      <protection/>
    </xf>
    <xf numFmtId="192" fontId="2" fillId="0" borderId="14" xfId="447" applyNumberFormat="1" applyFont="1" applyFill="1" applyBorder="1" applyAlignment="1">
      <alignment horizontal="center" vertical="center"/>
      <protection/>
    </xf>
    <xf numFmtId="0" fontId="2" fillId="0" borderId="14" xfId="447" applyNumberFormat="1" applyFont="1" applyFill="1" applyBorder="1" applyAlignment="1" applyProtection="1">
      <alignment horizontal="left" vertical="center" indent="1"/>
      <protection/>
    </xf>
    <xf numFmtId="193" fontId="19" fillId="0" borderId="0" xfId="447" applyNumberFormat="1" applyFont="1" applyFill="1">
      <alignment vertical="center"/>
      <protection/>
    </xf>
    <xf numFmtId="0" fontId="6" fillId="0" borderId="14" xfId="551" applyNumberFormat="1" applyFont="1" applyFill="1" applyBorder="1" applyAlignment="1">
      <alignment horizontal="left" vertical="center" indent="1" shrinkToFit="1"/>
      <protection/>
    </xf>
    <xf numFmtId="0" fontId="6" fillId="0" borderId="14" xfId="551" applyNumberFormat="1" applyFont="1" applyFill="1" applyBorder="1" applyAlignment="1">
      <alignment horizontal="left" vertical="center" wrapText="1" indent="1"/>
      <protection/>
    </xf>
    <xf numFmtId="0" fontId="0" fillId="0" borderId="14" xfId="551" applyNumberFormat="1" applyFont="1" applyFill="1" applyBorder="1" applyAlignment="1">
      <alignment horizontal="left" vertical="center" wrapText="1" indent="1"/>
      <protection/>
    </xf>
    <xf numFmtId="194" fontId="0" fillId="0" borderId="0" xfId="546" applyNumberFormat="1" applyFont="1" applyFill="1" applyAlignment="1">
      <alignment vertical="center"/>
      <protection/>
    </xf>
    <xf numFmtId="194" fontId="19" fillId="0" borderId="0" xfId="447" applyNumberFormat="1" applyFont="1" applyFill="1">
      <alignment vertical="center"/>
      <protection/>
    </xf>
    <xf numFmtId="191" fontId="19" fillId="0" borderId="0" xfId="39" applyNumberFormat="1" applyFont="1" applyFill="1" applyBorder="1" applyAlignment="1">
      <alignment vertical="center"/>
    </xf>
    <xf numFmtId="192" fontId="0" fillId="0" borderId="0" xfId="551" applyNumberFormat="1">
      <alignment vertical="center"/>
      <protection/>
    </xf>
    <xf numFmtId="192" fontId="0" fillId="0" borderId="0" xfId="551" applyNumberFormat="1" applyFont="1">
      <alignment vertical="center"/>
      <protection/>
    </xf>
    <xf numFmtId="195" fontId="2" fillId="0" borderId="0" xfId="447" applyNumberFormat="1" applyFont="1" applyFill="1" applyBorder="1" applyAlignment="1" applyProtection="1">
      <alignment horizontal="center" vertical="center" wrapText="1"/>
      <protection/>
    </xf>
    <xf numFmtId="10" fontId="0" fillId="0" borderId="0" xfId="39" applyNumberFormat="1" applyFont="1" applyFill="1" applyBorder="1" applyAlignment="1" applyProtection="1">
      <alignment horizontal="right" vertical="center"/>
      <protection/>
    </xf>
    <xf numFmtId="0" fontId="5" fillId="0" borderId="0" xfId="447" applyFont="1" applyFill="1" applyAlignment="1">
      <alignment vertical="top"/>
      <protection/>
    </xf>
    <xf numFmtId="0" fontId="0" fillId="0" borderId="0" xfId="447" applyFill="1">
      <alignment vertical="center"/>
      <protection/>
    </xf>
    <xf numFmtId="196" fontId="0" fillId="0" borderId="0" xfId="447" applyNumberFormat="1" applyFill="1">
      <alignment vertical="center"/>
      <protection/>
    </xf>
    <xf numFmtId="0" fontId="20" fillId="0" borderId="0" xfId="447" applyFont="1" applyFill="1" applyAlignment="1">
      <alignment horizontal="center" vertical="top"/>
      <protection/>
    </xf>
    <xf numFmtId="196" fontId="0" fillId="0" borderId="0" xfId="447" applyNumberFormat="1" applyFont="1" applyFill="1">
      <alignment vertical="center"/>
      <protection/>
    </xf>
    <xf numFmtId="0" fontId="0" fillId="0" borderId="0" xfId="447" applyFont="1" applyFill="1" applyAlignment="1">
      <alignment horizontal="right" vertical="center"/>
      <protection/>
    </xf>
    <xf numFmtId="0" fontId="2" fillId="0" borderId="14" xfId="447" applyFont="1" applyFill="1" applyBorder="1" applyAlignment="1">
      <alignment horizontal="center" vertical="center"/>
      <protection/>
    </xf>
    <xf numFmtId="197" fontId="0" fillId="0" borderId="14" xfId="447" applyNumberFormat="1" applyFont="1" applyFill="1" applyBorder="1" applyAlignment="1" applyProtection="1">
      <alignment horizontal="right" vertical="center"/>
      <protection/>
    </xf>
    <xf numFmtId="198" fontId="0" fillId="0" borderId="0" xfId="447" applyNumberFormat="1" applyFill="1">
      <alignment vertical="center"/>
      <protection/>
    </xf>
    <xf numFmtId="188" fontId="0" fillId="0" borderId="14" xfId="447" applyNumberFormat="1" applyFont="1" applyFill="1" applyBorder="1" applyAlignment="1" applyProtection="1">
      <alignment horizontal="right" vertical="center"/>
      <protection/>
    </xf>
    <xf numFmtId="0" fontId="0" fillId="0" borderId="14" xfId="447" applyNumberFormat="1" applyFont="1" applyFill="1" applyBorder="1" applyAlignment="1" applyProtection="1">
      <alignment horizontal="left" vertical="center" wrapText="1" indent="1"/>
      <protection/>
    </xf>
    <xf numFmtId="199" fontId="0" fillId="0" borderId="14" xfId="447" applyNumberFormat="1" applyFill="1" applyBorder="1">
      <alignment vertical="center"/>
      <protection/>
    </xf>
    <xf numFmtId="0" fontId="0" fillId="0" borderId="14" xfId="447" applyFont="1" applyFill="1" applyBorder="1" applyAlignment="1">
      <alignment horizontal="left" vertical="center" wrapText="1" indent="1"/>
      <protection/>
    </xf>
    <xf numFmtId="0" fontId="0" fillId="0" borderId="18" xfId="447" applyFill="1" applyBorder="1">
      <alignment vertical="center"/>
      <protection/>
    </xf>
    <xf numFmtId="195" fontId="19" fillId="0" borderId="0" xfId="447" applyNumberFormat="1" applyFont="1" applyFill="1">
      <alignment vertical="center"/>
      <protection/>
    </xf>
    <xf numFmtId="0" fontId="5" fillId="0" borderId="0" xfId="447" applyFont="1" applyFill="1" applyAlignment="1">
      <alignment horizontal="center" vertical="top"/>
      <protection/>
    </xf>
    <xf numFmtId="195" fontId="0" fillId="0" borderId="0" xfId="447" applyNumberFormat="1" applyFont="1" applyFill="1" applyAlignment="1">
      <alignment horizontal="right" vertical="center"/>
      <protection/>
    </xf>
    <xf numFmtId="0" fontId="0" fillId="0" borderId="14" xfId="447" applyNumberFormat="1" applyFont="1" applyFill="1" applyBorder="1" applyAlignment="1" applyProtection="1">
      <alignment horizontal="left" vertical="center" indent="1"/>
      <protection/>
    </xf>
    <xf numFmtId="0" fontId="0" fillId="0" borderId="19" xfId="447" applyNumberFormat="1" applyFont="1" applyFill="1" applyBorder="1" applyAlignment="1" applyProtection="1">
      <alignment horizontal="left" vertical="center" indent="1"/>
      <protection/>
    </xf>
    <xf numFmtId="188" fontId="0" fillId="0" borderId="19" xfId="447" applyNumberFormat="1" applyFont="1" applyFill="1" applyBorder="1" applyAlignment="1" applyProtection="1">
      <alignment horizontal="right" vertical="center"/>
      <protection/>
    </xf>
    <xf numFmtId="0" fontId="2" fillId="0" borderId="20" xfId="447" applyNumberFormat="1" applyFont="1" applyFill="1" applyBorder="1" applyAlignment="1" applyProtection="1">
      <alignment horizontal="left" vertical="center" indent="1"/>
      <protection/>
    </xf>
    <xf numFmtId="192" fontId="0" fillId="0" borderId="20" xfId="447" applyNumberFormat="1" applyFont="1" applyFill="1" applyBorder="1" applyAlignment="1" applyProtection="1">
      <alignment horizontal="right" vertical="center"/>
      <protection/>
    </xf>
    <xf numFmtId="192" fontId="0" fillId="0" borderId="14" xfId="447" applyNumberFormat="1" applyFont="1" applyFill="1" applyBorder="1" applyAlignment="1" applyProtection="1">
      <alignment horizontal="right" vertical="center"/>
      <protection/>
    </xf>
    <xf numFmtId="199" fontId="0" fillId="0" borderId="20" xfId="447" applyNumberFormat="1" applyFill="1" applyBorder="1">
      <alignment vertical="center"/>
      <protection/>
    </xf>
    <xf numFmtId="200" fontId="0" fillId="0" borderId="20" xfId="447" applyNumberFormat="1" applyFont="1" applyFill="1" applyBorder="1">
      <alignment vertical="center"/>
      <protection/>
    </xf>
    <xf numFmtId="200" fontId="0" fillId="0" borderId="14" xfId="447" applyNumberFormat="1" applyFont="1" applyFill="1" applyBorder="1">
      <alignment vertical="center"/>
      <protection/>
    </xf>
    <xf numFmtId="0" fontId="5" fillId="0" borderId="0" xfId="546" applyFont="1" applyFill="1" applyAlignment="1">
      <alignment vertical="top"/>
      <protection/>
    </xf>
    <xf numFmtId="0" fontId="2" fillId="0" borderId="0" xfId="546" applyFont="1" applyFill="1" applyAlignment="1">
      <alignment vertical="center" wrapText="1"/>
      <protection/>
    </xf>
    <xf numFmtId="0" fontId="3" fillId="0" borderId="0" xfId="546" applyFont="1" applyFill="1" applyAlignment="1">
      <alignment vertical="center"/>
      <protection/>
    </xf>
    <xf numFmtId="0" fontId="0" fillId="0" borderId="0" xfId="546" applyFont="1" applyFill="1" applyAlignment="1">
      <alignment vertical="center"/>
      <protection/>
    </xf>
    <xf numFmtId="196" fontId="0" fillId="0" borderId="0" xfId="546" applyNumberFormat="1" applyFont="1" applyFill="1" applyAlignment="1">
      <alignment vertical="center"/>
      <protection/>
    </xf>
    <xf numFmtId="190" fontId="0" fillId="0" borderId="0" xfId="546" applyNumberFormat="1" applyFont="1" applyFill="1" applyAlignment="1">
      <alignment vertical="center"/>
      <protection/>
    </xf>
    <xf numFmtId="196" fontId="19" fillId="0" borderId="0" xfId="546" applyNumberFormat="1" applyFont="1" applyFill="1" applyAlignment="1">
      <alignment vertical="center"/>
      <protection/>
    </xf>
    <xf numFmtId="190" fontId="19" fillId="0" borderId="0" xfId="546" applyNumberFormat="1" applyFont="1" applyFill="1" applyAlignment="1">
      <alignment vertical="center"/>
      <protection/>
    </xf>
    <xf numFmtId="0" fontId="5" fillId="0" borderId="0" xfId="546" applyFont="1" applyFill="1" applyAlignment="1">
      <alignment horizontal="center" vertical="top"/>
      <protection/>
    </xf>
    <xf numFmtId="190" fontId="0" fillId="0" borderId="0" xfId="546" applyNumberFormat="1" applyFont="1" applyFill="1" applyAlignment="1">
      <alignment horizontal="right" vertical="center"/>
      <protection/>
    </xf>
    <xf numFmtId="0" fontId="8" fillId="0" borderId="14" xfId="546" applyFont="1" applyFill="1" applyBorder="1" applyAlignment="1">
      <alignment horizontal="left" vertical="center" wrapText="1" indent="1"/>
      <protection/>
    </xf>
    <xf numFmtId="188" fontId="0" fillId="0" borderId="14" xfId="203" applyNumberFormat="1" applyFont="1" applyFill="1" applyBorder="1" applyAlignment="1">
      <alignment vertical="center"/>
      <protection/>
    </xf>
    <xf numFmtId="0" fontId="0" fillId="0" borderId="14" xfId="546" applyFont="1" applyFill="1" applyBorder="1" applyAlignment="1">
      <alignment horizontal="left" vertical="center" indent="1"/>
      <protection/>
    </xf>
    <xf numFmtId="0" fontId="0" fillId="0" borderId="14" xfId="546" applyFont="1" applyFill="1" applyBorder="1" applyAlignment="1">
      <alignment horizontal="left" vertical="center" indent="2"/>
      <protection/>
    </xf>
    <xf numFmtId="0" fontId="0" fillId="0" borderId="19" xfId="546" applyFont="1" applyFill="1" applyBorder="1" applyAlignment="1">
      <alignment horizontal="left" vertical="center" indent="1"/>
      <protection/>
    </xf>
    <xf numFmtId="188" fontId="0" fillId="0" borderId="19" xfId="203" applyNumberFormat="1" applyFont="1" applyFill="1" applyBorder="1" applyAlignment="1">
      <alignment vertical="center"/>
      <protection/>
    </xf>
    <xf numFmtId="0" fontId="8" fillId="0" borderId="20" xfId="546" applyFont="1" applyFill="1" applyBorder="1" applyAlignment="1">
      <alignment horizontal="left" vertical="center" wrapText="1"/>
      <protection/>
    </xf>
    <xf numFmtId="188" fontId="0" fillId="0" borderId="20" xfId="203" applyNumberFormat="1" applyFont="1" applyFill="1" applyBorder="1" applyAlignment="1">
      <alignment vertical="center"/>
      <protection/>
    </xf>
    <xf numFmtId="0" fontId="0" fillId="0" borderId="14" xfId="546" applyFont="1" applyFill="1" applyBorder="1" applyAlignment="1">
      <alignment horizontal="left" vertical="center" wrapText="1"/>
      <protection/>
    </xf>
    <xf numFmtId="196" fontId="0" fillId="0" borderId="14" xfId="203" applyNumberFormat="1" applyFont="1" applyFill="1" applyBorder="1" applyAlignment="1">
      <alignment vertical="center"/>
      <protection/>
    </xf>
    <xf numFmtId="196" fontId="0" fillId="0" borderId="14" xfId="546" applyNumberFormat="1" applyFont="1" applyFill="1" applyBorder="1" applyAlignment="1">
      <alignment vertical="center"/>
      <protection/>
    </xf>
    <xf numFmtId="190" fontId="0" fillId="0" borderId="14" xfId="546" applyNumberFormat="1" applyFont="1" applyFill="1" applyBorder="1" applyAlignment="1">
      <alignment vertical="center"/>
      <protection/>
    </xf>
    <xf numFmtId="0" fontId="8" fillId="0" borderId="14" xfId="546" applyFont="1" applyFill="1" applyBorder="1" applyAlignment="1">
      <alignment horizontal="left" vertical="center" wrapText="1"/>
      <protection/>
    </xf>
    <xf numFmtId="196" fontId="0" fillId="0" borderId="21" xfId="546" applyNumberFormat="1" applyFont="1" applyFill="1" applyBorder="1" applyAlignment="1">
      <alignment vertical="center"/>
      <protection/>
    </xf>
    <xf numFmtId="196" fontId="0" fillId="0" borderId="0" xfId="546" applyNumberFormat="1" applyFont="1" applyFill="1" applyBorder="1" applyAlignment="1">
      <alignment vertical="center"/>
      <protection/>
    </xf>
    <xf numFmtId="196" fontId="0" fillId="0" borderId="22" xfId="546" applyNumberFormat="1" applyFont="1" applyFill="1" applyBorder="1" applyAlignment="1">
      <alignment vertical="center"/>
      <protection/>
    </xf>
    <xf numFmtId="196" fontId="3" fillId="0" borderId="0" xfId="546" applyNumberFormat="1" applyFont="1" applyFill="1" applyAlignment="1">
      <alignment vertical="center"/>
      <protection/>
    </xf>
    <xf numFmtId="0" fontId="0" fillId="0" borderId="0" xfId="243" applyFill="1">
      <alignment/>
      <protection/>
    </xf>
    <xf numFmtId="201" fontId="19" fillId="0" borderId="0" xfId="840" applyNumberFormat="1" applyFont="1" applyFill="1" applyAlignment="1">
      <alignment vertical="center"/>
    </xf>
    <xf numFmtId="0" fontId="0" fillId="0" borderId="0" xfId="553" applyFill="1">
      <alignment/>
      <protection/>
    </xf>
    <xf numFmtId="0" fontId="19" fillId="0" borderId="0" xfId="447" applyFont="1" applyFill="1" applyAlignment="1">
      <alignment horizontal="center" vertical="center"/>
      <protection/>
    </xf>
    <xf numFmtId="0" fontId="5" fillId="0" borderId="0" xfId="553" applyFont="1" applyFill="1" applyAlignment="1">
      <alignment horizontal="center" vertical="top"/>
      <protection/>
    </xf>
    <xf numFmtId="201" fontId="0" fillId="0" borderId="0" xfId="840" applyNumberFormat="1" applyFont="1" applyFill="1" applyAlignment="1">
      <alignment vertical="center"/>
    </xf>
    <xf numFmtId="0" fontId="0" fillId="0" borderId="0" xfId="553" applyFont="1" applyFill="1" applyBorder="1" applyAlignment="1">
      <alignment horizontal="right" vertical="center"/>
      <protection/>
    </xf>
    <xf numFmtId="0" fontId="0" fillId="0" borderId="23" xfId="553" applyFont="1" applyFill="1" applyBorder="1" applyAlignment="1">
      <alignment horizontal="right" vertical="center"/>
      <protection/>
    </xf>
    <xf numFmtId="196" fontId="2" fillId="0" borderId="0" xfId="546" applyNumberFormat="1" applyFont="1" applyFill="1" applyBorder="1" applyAlignment="1">
      <alignment horizontal="center" vertical="center" wrapText="1"/>
      <protection/>
    </xf>
    <xf numFmtId="0" fontId="2" fillId="0" borderId="14" xfId="553" applyFont="1" applyFill="1" applyBorder="1" applyAlignment="1">
      <alignment horizontal="left" vertical="center" indent="1"/>
      <protection/>
    </xf>
    <xf numFmtId="196" fontId="6" fillId="0" borderId="14" xfId="840" applyNumberFormat="1" applyFont="1" applyFill="1" applyBorder="1" applyAlignment="1" applyProtection="1">
      <alignment horizontal="right" vertical="center"/>
      <protection/>
    </xf>
    <xf numFmtId="201" fontId="0" fillId="0" borderId="14" xfId="840" applyNumberFormat="1" applyFont="1" applyFill="1" applyBorder="1" applyAlignment="1">
      <alignment vertical="center"/>
    </xf>
    <xf numFmtId="0" fontId="0" fillId="0" borderId="14" xfId="553" applyFont="1" applyFill="1" applyBorder="1" applyAlignment="1">
      <alignment horizontal="left" vertical="center" indent="2"/>
      <protection/>
    </xf>
    <xf numFmtId="188" fontId="6" fillId="0" borderId="14" xfId="840" applyNumberFormat="1" applyFont="1" applyFill="1" applyBorder="1" applyAlignment="1" applyProtection="1">
      <alignment horizontal="right" vertical="center"/>
      <protection/>
    </xf>
    <xf numFmtId="0" fontId="0" fillId="0" borderId="14" xfId="553" applyFont="1" applyFill="1" applyBorder="1" applyAlignment="1">
      <alignment horizontal="left" vertical="center" indent="4"/>
      <protection/>
    </xf>
    <xf numFmtId="0" fontId="21" fillId="0" borderId="14" xfId="553" applyFont="1" applyFill="1" applyBorder="1" applyAlignment="1">
      <alignment horizontal="left" vertical="center" indent="4"/>
      <protection/>
    </xf>
    <xf numFmtId="202" fontId="6" fillId="0" borderId="14" xfId="840" applyNumberFormat="1" applyFont="1" applyFill="1" applyBorder="1" applyAlignment="1" applyProtection="1">
      <alignment horizontal="right" vertical="center"/>
      <protection/>
    </xf>
    <xf numFmtId="201" fontId="19" fillId="0" borderId="0" xfId="840" applyNumberFormat="1" applyFont="1" applyFill="1" applyBorder="1" applyAlignment="1">
      <alignment vertical="center"/>
    </xf>
    <xf numFmtId="0" fontId="0" fillId="0" borderId="0" xfId="447" applyFont="1" applyFill="1" applyAlignment="1">
      <alignment horizontal="center" vertical="center"/>
      <protection/>
    </xf>
    <xf numFmtId="0" fontId="2" fillId="0" borderId="0" xfId="546" applyFont="1" applyFill="1" applyBorder="1" applyAlignment="1">
      <alignment horizontal="center" vertical="center" wrapText="1"/>
      <protection/>
    </xf>
    <xf numFmtId="0" fontId="2" fillId="0" borderId="0" xfId="447" applyFont="1" applyFill="1" applyAlignment="1">
      <alignment horizontal="center" vertical="center"/>
      <protection/>
    </xf>
    <xf numFmtId="201" fontId="19" fillId="0" borderId="0" xfId="840" applyNumberFormat="1" applyFont="1" applyFill="1" applyBorder="1" applyAlignment="1" applyProtection="1">
      <alignment horizontal="right" vertical="center"/>
      <protection/>
    </xf>
    <xf numFmtId="0" fontId="0" fillId="0" borderId="0" xfId="243" applyFill="1" applyAlignment="1">
      <alignment horizontal="center"/>
      <protection/>
    </xf>
    <xf numFmtId="201" fontId="22" fillId="0" borderId="0" xfId="836" applyNumberFormat="1" applyFont="1" applyFill="1" applyBorder="1" applyAlignment="1">
      <alignment horizontal="center" vertical="center"/>
    </xf>
    <xf numFmtId="0" fontId="0" fillId="0" borderId="0" xfId="0" applyFont="1" applyAlignment="1">
      <alignment/>
    </xf>
    <xf numFmtId="201" fontId="0" fillId="0" borderId="23" xfId="836" applyNumberFormat="1" applyFont="1" applyFill="1" applyBorder="1" applyAlignment="1">
      <alignment horizontal="center" vertical="center"/>
    </xf>
    <xf numFmtId="201" fontId="23" fillId="0" borderId="23" xfId="836" applyNumberFormat="1" applyFont="1" applyFill="1" applyBorder="1" applyAlignment="1">
      <alignment horizontal="right" vertical="center"/>
    </xf>
    <xf numFmtId="201" fontId="3" fillId="0" borderId="14" xfId="836" applyNumberFormat="1" applyFont="1" applyFill="1" applyBorder="1" applyAlignment="1">
      <alignment horizontal="center" vertical="center"/>
    </xf>
    <xf numFmtId="0" fontId="3" fillId="0" borderId="14" xfId="836" applyNumberFormat="1" applyFont="1" applyFill="1" applyBorder="1" applyAlignment="1">
      <alignment horizontal="left" vertical="center" indent="1"/>
    </xf>
    <xf numFmtId="201" fontId="0" fillId="0" borderId="14" xfId="836" applyNumberFormat="1" applyFont="1" applyFill="1" applyBorder="1" applyAlignment="1">
      <alignment vertical="center"/>
    </xf>
    <xf numFmtId="0" fontId="0" fillId="0" borderId="14" xfId="836" applyNumberFormat="1" applyFont="1" applyFill="1" applyBorder="1" applyAlignment="1">
      <alignment horizontal="left" vertical="center" indent="2"/>
    </xf>
    <xf numFmtId="201" fontId="0" fillId="7" borderId="14" xfId="836" applyNumberFormat="1" applyFont="1" applyFill="1" applyBorder="1" applyAlignment="1">
      <alignment vertical="center"/>
    </xf>
    <xf numFmtId="0" fontId="0" fillId="0" borderId="14" xfId="836" applyNumberFormat="1" applyFont="1" applyFill="1" applyBorder="1" applyAlignment="1">
      <alignment horizontal="left" vertical="center" indent="2" shrinkToFit="1"/>
    </xf>
    <xf numFmtId="0" fontId="0" fillId="0" borderId="14" xfId="552" applyNumberFormat="1" applyFont="1" applyFill="1" applyBorder="1" applyAlignment="1" applyProtection="1">
      <alignment horizontal="left" vertical="center" indent="2"/>
      <protection/>
    </xf>
    <xf numFmtId="0" fontId="0" fillId="0" borderId="14" xfId="836" applyNumberFormat="1" applyFont="1" applyFill="1" applyBorder="1" applyAlignment="1">
      <alignment horizontal="left" vertical="center" indent="1"/>
    </xf>
    <xf numFmtId="41" fontId="0" fillId="7" borderId="14" xfId="837" applyFont="1" applyFill="1" applyBorder="1" applyAlignment="1" applyProtection="1">
      <alignment vertical="center"/>
      <protection/>
    </xf>
    <xf numFmtId="0" fontId="24" fillId="0" borderId="24" xfId="836" applyNumberFormat="1" applyFont="1" applyFill="1" applyBorder="1" applyAlignment="1">
      <alignment vertical="center"/>
    </xf>
    <xf numFmtId="0" fontId="0" fillId="0" borderId="0" xfId="0" applyFill="1" applyAlignment="1">
      <alignment/>
    </xf>
    <xf numFmtId="0" fontId="5" fillId="0" borderId="0" xfId="544" applyFont="1" applyFill="1" applyAlignment="1">
      <alignment vertical="top" wrapText="1"/>
      <protection/>
    </xf>
    <xf numFmtId="0" fontId="0" fillId="0" borderId="0" xfId="544" applyFont="1" applyFill="1">
      <alignment vertical="center"/>
      <protection/>
    </xf>
    <xf numFmtId="0" fontId="2" fillId="0" borderId="0" xfId="544" applyFont="1" applyFill="1">
      <alignment vertical="center"/>
      <protection/>
    </xf>
    <xf numFmtId="0" fontId="19" fillId="4" borderId="0" xfId="544" applyFont="1" applyFill="1">
      <alignment vertical="center"/>
      <protection/>
    </xf>
    <xf numFmtId="0" fontId="0" fillId="0" borderId="0" xfId="552" applyFill="1">
      <alignment/>
      <protection/>
    </xf>
    <xf numFmtId="0" fontId="0" fillId="4" borderId="0" xfId="552" applyFill="1">
      <alignment/>
      <protection/>
    </xf>
    <xf numFmtId="0" fontId="19" fillId="0" borderId="0" xfId="544" applyFont="1" applyFill="1">
      <alignment vertical="center"/>
      <protection/>
    </xf>
    <xf numFmtId="201" fontId="0" fillId="0" borderId="0" xfId="836" applyNumberFormat="1" applyFont="1" applyFill="1" applyAlignment="1">
      <alignment vertical="center"/>
    </xf>
    <xf numFmtId="201" fontId="19" fillId="0" borderId="0" xfId="836" applyNumberFormat="1" applyFont="1" applyFill="1" applyAlignment="1">
      <alignment vertical="center"/>
    </xf>
    <xf numFmtId="0" fontId="19" fillId="0" borderId="0" xfId="544" applyFont="1" applyFill="1" applyAlignment="1">
      <alignment horizontal="center" vertical="center"/>
      <protection/>
    </xf>
    <xf numFmtId="0" fontId="5" fillId="0" borderId="0" xfId="544" applyFont="1" applyFill="1" applyAlignment="1">
      <alignment horizontal="center" vertical="top" wrapText="1"/>
      <protection/>
    </xf>
    <xf numFmtId="0" fontId="0" fillId="0" borderId="0" xfId="544" applyFont="1" applyFill="1" applyAlignment="1">
      <alignment horizontal="right" vertical="center"/>
      <protection/>
    </xf>
    <xf numFmtId="0" fontId="2" fillId="0" borderId="14" xfId="547" applyFont="1" applyFill="1" applyBorder="1" applyAlignment="1">
      <alignment horizontal="centerContinuous" vertical="center" wrapText="1"/>
      <protection/>
    </xf>
    <xf numFmtId="0" fontId="2" fillId="0" borderId="14" xfId="544" applyNumberFormat="1" applyFont="1" applyFill="1" applyBorder="1" applyAlignment="1" applyProtection="1">
      <alignment horizontal="center" vertical="center"/>
      <protection/>
    </xf>
    <xf numFmtId="0" fontId="2" fillId="0" borderId="0" xfId="547" applyFont="1" applyFill="1" applyBorder="1" applyAlignment="1">
      <alignment horizontal="center" vertical="center" wrapText="1"/>
      <protection/>
    </xf>
    <xf numFmtId="0" fontId="3" fillId="0" borderId="14" xfId="552" applyFont="1" applyFill="1" applyBorder="1" applyAlignment="1">
      <alignment horizontal="left" vertical="center" indent="1"/>
      <protection/>
    </xf>
    <xf numFmtId="49" fontId="0" fillId="0" borderId="14" xfId="397" applyNumberFormat="1" applyFont="1" applyFill="1" applyBorder="1" applyAlignment="1">
      <alignment horizontal="left" vertical="center" indent="3"/>
      <protection/>
    </xf>
    <xf numFmtId="201" fontId="19" fillId="4" borderId="0" xfId="836" applyNumberFormat="1" applyFont="1" applyFill="1" applyBorder="1" applyAlignment="1" applyProtection="1">
      <alignment horizontal="right" vertical="center"/>
      <protection/>
    </xf>
    <xf numFmtId="49" fontId="25" fillId="0" borderId="14" xfId="397" applyNumberFormat="1" applyFont="1" applyFill="1" applyBorder="1" applyAlignment="1">
      <alignment horizontal="left" vertical="center" indent="2"/>
      <protection/>
    </xf>
    <xf numFmtId="201" fontId="19" fillId="0" borderId="0" xfId="836" applyNumberFormat="1" applyFont="1" applyFill="1" applyBorder="1" applyAlignment="1" applyProtection="1">
      <alignment horizontal="right" vertical="center"/>
      <protection/>
    </xf>
    <xf numFmtId="201" fontId="19" fillId="0" borderId="0" xfId="836" applyNumberFormat="1" applyFont="1" applyFill="1" applyBorder="1" applyAlignment="1">
      <alignment vertical="center"/>
    </xf>
    <xf numFmtId="49" fontId="0" fillId="0" borderId="14" xfId="397" applyNumberFormat="1" applyFont="1" applyFill="1" applyBorder="1" applyAlignment="1">
      <alignment horizontal="left" vertical="center" indent="2"/>
      <protection/>
    </xf>
    <xf numFmtId="201" fontId="19" fillId="4" borderId="0" xfId="836" applyNumberFormat="1" applyFont="1" applyFill="1" applyBorder="1" applyAlignment="1">
      <alignment vertical="center"/>
    </xf>
    <xf numFmtId="0" fontId="0" fillId="0" borderId="14" xfId="552" applyFont="1" applyFill="1" applyBorder="1" applyAlignment="1">
      <alignment horizontal="left" vertical="center" indent="1"/>
      <protection/>
    </xf>
    <xf numFmtId="201" fontId="19" fillId="4" borderId="0" xfId="836" applyNumberFormat="1" applyFont="1" applyFill="1" applyAlignment="1">
      <alignment vertical="center"/>
    </xf>
    <xf numFmtId="0" fontId="0" fillId="0" borderId="14" xfId="552" applyFont="1" applyFill="1" applyBorder="1" applyAlignment="1">
      <alignment horizontal="left" vertical="center" indent="2"/>
      <protection/>
    </xf>
    <xf numFmtId="0" fontId="0" fillId="0" borderId="0" xfId="544" applyFont="1" applyFill="1" applyAlignment="1">
      <alignment horizontal="center" vertical="center"/>
      <protection/>
    </xf>
    <xf numFmtId="0" fontId="2" fillId="0" borderId="0" xfId="544" applyFont="1" applyFill="1" applyAlignment="1">
      <alignment horizontal="center" vertical="center"/>
      <protection/>
    </xf>
    <xf numFmtId="0" fontId="19" fillId="4" borderId="0" xfId="544" applyFont="1" applyFill="1" applyAlignment="1">
      <alignment horizontal="center" vertical="center"/>
      <protection/>
    </xf>
    <xf numFmtId="0" fontId="0" fillId="0" borderId="0" xfId="552" applyFill="1" applyAlignment="1">
      <alignment horizontal="center"/>
      <protection/>
    </xf>
    <xf numFmtId="0" fontId="0" fillId="4" borderId="0" xfId="552" applyFill="1" applyAlignment="1">
      <alignment horizontal="center"/>
      <protection/>
    </xf>
    <xf numFmtId="0" fontId="26" fillId="0" borderId="0" xfId="548" applyFont="1" applyFill="1" applyAlignment="1">
      <alignment vertical="top" wrapText="1"/>
      <protection/>
    </xf>
    <xf numFmtId="0" fontId="0" fillId="0" borderId="0" xfId="548" applyFont="1" applyFill="1" applyAlignment="1">
      <alignment vertical="center" wrapText="1"/>
      <protection/>
    </xf>
    <xf numFmtId="0" fontId="0" fillId="0" borderId="0" xfId="548" applyFont="1" applyFill="1" applyAlignment="1">
      <alignment horizontal="center" vertical="center" wrapText="1"/>
      <protection/>
    </xf>
    <xf numFmtId="189" fontId="2" fillId="0" borderId="0" xfId="548" applyNumberFormat="1" applyFont="1" applyFill="1" applyBorder="1" applyAlignment="1">
      <alignment horizontal="center" vertical="center" wrapText="1"/>
      <protection/>
    </xf>
    <xf numFmtId="0" fontId="0" fillId="0" borderId="0" xfId="545" applyFont="1" applyFill="1" applyAlignment="1">
      <alignment wrapText="1"/>
      <protection/>
    </xf>
    <xf numFmtId="192" fontId="2" fillId="0" borderId="0" xfId="549" applyNumberFormat="1" applyFont="1" applyFill="1" applyBorder="1" applyAlignment="1">
      <alignment horizontal="center" vertical="top"/>
      <protection/>
    </xf>
    <xf numFmtId="0" fontId="2" fillId="0" borderId="0" xfId="549" applyFont="1" applyFill="1" applyAlignment="1">
      <alignment vertical="top" wrapText="1"/>
      <protection/>
    </xf>
    <xf numFmtId="192" fontId="2" fillId="0" borderId="0" xfId="549" applyNumberFormat="1" applyFont="1" applyFill="1" applyAlignment="1">
      <alignment vertical="top"/>
      <protection/>
    </xf>
    <xf numFmtId="192" fontId="0" fillId="0" borderId="0" xfId="545" applyNumberFormat="1" applyFont="1" applyFill="1" applyAlignment="1">
      <alignment horizontal="right" vertical="center"/>
      <protection/>
    </xf>
    <xf numFmtId="0" fontId="2" fillId="0" borderId="14" xfId="549" applyFont="1" applyFill="1" applyBorder="1" applyAlignment="1">
      <alignment horizontal="center" vertical="center" wrapText="1"/>
      <protection/>
    </xf>
    <xf numFmtId="192" fontId="2" fillId="0" borderId="14" xfId="549" applyNumberFormat="1" applyFont="1" applyFill="1" applyBorder="1" applyAlignment="1">
      <alignment horizontal="center" vertical="center" wrapText="1"/>
      <protection/>
    </xf>
    <xf numFmtId="192" fontId="2" fillId="0" borderId="0" xfId="549" applyNumberFormat="1" applyFont="1" applyFill="1" applyBorder="1" applyAlignment="1">
      <alignment horizontal="center" vertical="center" wrapText="1"/>
      <protection/>
    </xf>
    <xf numFmtId="0" fontId="0" fillId="0" borderId="14" xfId="0" applyFont="1" applyBorder="1" applyAlignment="1">
      <alignment vertical="center"/>
    </xf>
    <xf numFmtId="196" fontId="0" fillId="30" borderId="14" xfId="0" applyNumberFormat="1" applyFont="1" applyFill="1" applyBorder="1" applyAlignment="1">
      <alignment vertical="center"/>
    </xf>
    <xf numFmtId="0" fontId="0" fillId="0" borderId="14" xfId="0" applyBorder="1" applyAlignment="1">
      <alignment vertical="center"/>
    </xf>
    <xf numFmtId="196" fontId="0" fillId="0" borderId="0" xfId="0" applyNumberFormat="1" applyFont="1" applyFill="1" applyBorder="1" applyAlignment="1">
      <alignment vertical="center"/>
    </xf>
    <xf numFmtId="196" fontId="0" fillId="15" borderId="14" xfId="0" applyNumberFormat="1" applyFont="1" applyFill="1" applyBorder="1" applyAlignment="1">
      <alignment vertical="center"/>
    </xf>
    <xf numFmtId="196" fontId="0" fillId="0" borderId="14" xfId="31" applyNumberFormat="1" applyFont="1" applyFill="1" applyBorder="1" applyAlignment="1" applyProtection="1">
      <alignment horizontal="right" vertical="center"/>
      <protection/>
    </xf>
    <xf numFmtId="188" fontId="0" fillId="0" borderId="14" xfId="0" applyNumberFormat="1" applyFont="1" applyBorder="1" applyAlignment="1">
      <alignment vertical="center"/>
    </xf>
    <xf numFmtId="188" fontId="0" fillId="0" borderId="0" xfId="0" applyNumberFormat="1" applyFont="1" applyFill="1" applyBorder="1" applyAlignment="1">
      <alignment vertical="center"/>
    </xf>
    <xf numFmtId="4" fontId="0" fillId="0" borderId="0" xfId="0" applyNumberFormat="1" applyAlignment="1">
      <alignment/>
    </xf>
    <xf numFmtId="188" fontId="0" fillId="15" borderId="14" xfId="0" applyNumberFormat="1" applyFont="1" applyFill="1" applyBorder="1" applyAlignment="1">
      <alignment vertical="center"/>
    </xf>
    <xf numFmtId="202" fontId="0" fillId="15" borderId="14" xfId="0" applyNumberFormat="1" applyFont="1" applyFill="1" applyBorder="1" applyAlignment="1">
      <alignment vertical="center"/>
    </xf>
    <xf numFmtId="196" fontId="0" fillId="0" borderId="0" xfId="31" applyNumberFormat="1" applyFont="1" applyFill="1" applyBorder="1" applyAlignment="1" applyProtection="1">
      <alignment horizontal="right" vertical="center"/>
      <protection/>
    </xf>
    <xf numFmtId="201" fontId="0" fillId="0" borderId="14" xfId="31" applyNumberFormat="1" applyFont="1" applyFill="1" applyBorder="1" applyAlignment="1" applyProtection="1">
      <alignment horizontal="right" vertical="center"/>
      <protection/>
    </xf>
    <xf numFmtId="201" fontId="0" fillId="15" borderId="14" xfId="31" applyNumberFormat="1" applyFont="1" applyFill="1" applyBorder="1" applyAlignment="1" applyProtection="1">
      <alignment horizontal="right" vertical="center"/>
      <protection/>
    </xf>
    <xf numFmtId="201" fontId="0" fillId="0" borderId="14" xfId="0" applyNumberFormat="1" applyFont="1" applyBorder="1" applyAlignment="1">
      <alignment vertical="center"/>
    </xf>
    <xf numFmtId="188" fontId="0" fillId="30" borderId="14" xfId="0" applyNumberFormat="1" applyFont="1" applyFill="1" applyBorder="1" applyAlignment="1">
      <alignment vertical="center"/>
    </xf>
    <xf numFmtId="201" fontId="0" fillId="30" borderId="14" xfId="31" applyNumberFormat="1" applyFont="1" applyFill="1" applyBorder="1" applyAlignment="1" applyProtection="1">
      <alignment horizontal="right" vertical="center"/>
      <protection/>
    </xf>
    <xf numFmtId="201" fontId="0" fillId="0" borderId="0" xfId="31" applyNumberFormat="1" applyFont="1" applyFill="1" applyBorder="1" applyAlignment="1" applyProtection="1">
      <alignment horizontal="right" vertical="center"/>
      <protection/>
    </xf>
    <xf numFmtId="0" fontId="0" fillId="0" borderId="24" xfId="0" applyFont="1" applyFill="1" applyBorder="1" applyAlignment="1">
      <alignment vertical="center"/>
    </xf>
    <xf numFmtId="0" fontId="0" fillId="0" borderId="14" xfId="0" applyFill="1" applyBorder="1" applyAlignment="1">
      <alignment vertical="center"/>
    </xf>
    <xf numFmtId="202" fontId="0" fillId="30" borderId="14" xfId="0" applyNumberFormat="1"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4" xfId="0" applyBorder="1" applyAlignment="1">
      <alignment/>
    </xf>
    <xf numFmtId="0" fontId="0" fillId="0" borderId="14" xfId="0" applyFont="1" applyBorder="1" applyAlignment="1">
      <alignment horizontal="center" vertical="center"/>
    </xf>
    <xf numFmtId="196" fontId="0" fillId="0" borderId="14" xfId="0" applyNumberFormat="1" applyFont="1" applyBorder="1" applyAlignment="1">
      <alignment vertical="center"/>
    </xf>
    <xf numFmtId="192" fontId="19" fillId="0" borderId="0" xfId="447" applyNumberFormat="1" applyFont="1" applyFill="1">
      <alignment vertical="center"/>
      <protection/>
    </xf>
    <xf numFmtId="190" fontId="19" fillId="0" borderId="0" xfId="447" applyNumberFormat="1" applyFont="1" applyFill="1">
      <alignment vertical="center"/>
      <protection/>
    </xf>
    <xf numFmtId="0" fontId="2" fillId="0" borderId="14" xfId="447" applyFont="1" applyFill="1" applyBorder="1">
      <alignment vertical="center"/>
      <protection/>
    </xf>
    <xf numFmtId="196" fontId="0" fillId="0" borderId="14" xfId="447" applyNumberFormat="1" applyFont="1" applyFill="1" applyBorder="1" applyAlignment="1" applyProtection="1">
      <alignment vertical="center"/>
      <protection/>
    </xf>
    <xf numFmtId="0" fontId="0" fillId="0" borderId="14" xfId="447" applyNumberFormat="1" applyFont="1" applyFill="1" applyBorder="1" applyAlignment="1" applyProtection="1">
      <alignment horizontal="left" vertical="center" indent="2"/>
      <protection/>
    </xf>
    <xf numFmtId="200" fontId="0" fillId="0" borderId="14" xfId="447" applyNumberFormat="1" applyFill="1" applyBorder="1">
      <alignment vertical="center"/>
      <protection/>
    </xf>
    <xf numFmtId="200" fontId="0" fillId="0" borderId="14" xfId="31" applyNumberFormat="1" applyFont="1" applyFill="1" applyBorder="1" applyAlignment="1" applyProtection="1">
      <alignment horizontal="right" vertical="center"/>
      <protection/>
    </xf>
    <xf numFmtId="201" fontId="0" fillId="0" borderId="14" xfId="31" applyNumberFormat="1" applyFont="1" applyFill="1" applyBorder="1" applyAlignment="1">
      <alignment vertical="center"/>
    </xf>
    <xf numFmtId="0" fontId="0" fillId="0" borderId="19" xfId="447" applyNumberFormat="1" applyFont="1" applyFill="1" applyBorder="1" applyAlignment="1" applyProtection="1">
      <alignment horizontal="left" vertical="center" indent="2"/>
      <protection/>
    </xf>
    <xf numFmtId="201" fontId="0" fillId="0" borderId="19" xfId="31" applyNumberFormat="1" applyFont="1" applyFill="1" applyBorder="1" applyAlignment="1">
      <alignment vertical="center"/>
    </xf>
    <xf numFmtId="201" fontId="0" fillId="0" borderId="19" xfId="31" applyNumberFormat="1" applyFont="1" applyFill="1" applyBorder="1" applyAlignment="1" applyProtection="1">
      <alignment horizontal="right" vertical="center"/>
      <protection/>
    </xf>
    <xf numFmtId="0" fontId="2" fillId="0" borderId="20" xfId="447" applyFont="1" applyFill="1" applyBorder="1" applyAlignment="1">
      <alignment horizontal="left" vertical="center" indent="1"/>
      <protection/>
    </xf>
    <xf numFmtId="196" fontId="0" fillId="0" borderId="20" xfId="447" applyNumberFormat="1" applyFill="1" applyBorder="1">
      <alignment vertical="center"/>
      <protection/>
    </xf>
    <xf numFmtId="0" fontId="0" fillId="0" borderId="20" xfId="447" applyFill="1" applyBorder="1">
      <alignment vertical="center"/>
      <protection/>
    </xf>
    <xf numFmtId="0" fontId="0" fillId="0" borderId="14" xfId="447" applyFont="1" applyFill="1" applyBorder="1" applyAlignment="1">
      <alignment horizontal="left" vertical="center" indent="1"/>
      <protection/>
    </xf>
    <xf numFmtId="196" fontId="0" fillId="0" borderId="14" xfId="447" applyNumberFormat="1" applyFill="1" applyBorder="1">
      <alignment vertical="center"/>
      <protection/>
    </xf>
    <xf numFmtId="0" fontId="0" fillId="0" borderId="14" xfId="447" applyFill="1" applyBorder="1">
      <alignment vertical="center"/>
      <protection/>
    </xf>
    <xf numFmtId="0" fontId="2" fillId="0" borderId="14" xfId="447" applyFont="1" applyFill="1" applyBorder="1" applyAlignment="1">
      <alignment horizontal="left" vertical="center" indent="1"/>
      <protection/>
    </xf>
    <xf numFmtId="203" fontId="0" fillId="0" borderId="14" xfId="447" applyNumberFormat="1" applyFill="1" applyBorder="1">
      <alignment vertical="center"/>
      <protection/>
    </xf>
    <xf numFmtId="0" fontId="0" fillId="0" borderId="14" xfId="447" applyFont="1" applyFill="1" applyBorder="1" applyAlignment="1">
      <alignment horizontal="left" vertical="center" indent="2"/>
      <protection/>
    </xf>
    <xf numFmtId="0" fontId="0" fillId="0" borderId="22" xfId="447" applyFill="1" applyBorder="1">
      <alignment vertical="center"/>
      <protection/>
    </xf>
    <xf numFmtId="192" fontId="0" fillId="0" borderId="0" xfId="447" applyNumberFormat="1" applyFont="1" applyFill="1">
      <alignment vertical="center"/>
      <protection/>
    </xf>
    <xf numFmtId="190" fontId="0" fillId="0" borderId="0" xfId="447" applyNumberFormat="1" applyFont="1" applyFill="1" applyAlignment="1">
      <alignment horizontal="right" vertical="center"/>
      <protection/>
    </xf>
    <xf numFmtId="192" fontId="0" fillId="0" borderId="20" xfId="447" applyNumberFormat="1" applyFont="1" applyFill="1" applyBorder="1">
      <alignment vertical="center"/>
      <protection/>
    </xf>
    <xf numFmtId="192" fontId="0" fillId="0" borderId="14" xfId="447" applyNumberFormat="1" applyFont="1" applyFill="1" applyBorder="1">
      <alignment vertical="center"/>
      <protection/>
    </xf>
    <xf numFmtId="203" fontId="0" fillId="0" borderId="14" xfId="447" applyNumberFormat="1" applyFont="1" applyFill="1" applyBorder="1">
      <alignment vertical="center"/>
      <protection/>
    </xf>
    <xf numFmtId="198" fontId="0" fillId="0" borderId="0" xfId="546" applyNumberFormat="1" applyFont="1" applyFill="1" applyAlignment="1">
      <alignment vertical="center"/>
      <protection/>
    </xf>
    <xf numFmtId="0" fontId="2" fillId="0" borderId="0" xfId="546" applyFont="1" applyFill="1" applyAlignment="1">
      <alignment vertical="center"/>
      <protection/>
    </xf>
    <xf numFmtId="0" fontId="27" fillId="0" borderId="0" xfId="546" applyFont="1" applyFill="1" applyAlignment="1">
      <alignment vertical="center"/>
      <protection/>
    </xf>
    <xf numFmtId="196" fontId="2" fillId="0" borderId="14" xfId="546" applyNumberFormat="1" applyFont="1" applyFill="1" applyBorder="1" applyAlignment="1">
      <alignment horizontal="center" vertical="center"/>
      <protection/>
    </xf>
    <xf numFmtId="0" fontId="2" fillId="0" borderId="14" xfId="546" applyFont="1" applyFill="1" applyBorder="1" applyAlignment="1">
      <alignment horizontal="left" vertical="center" wrapText="1" indent="1"/>
      <protection/>
    </xf>
    <xf numFmtId="196" fontId="0" fillId="0" borderId="14" xfId="546" applyNumberFormat="1" applyFont="1" applyFill="1" applyBorder="1" applyAlignment="1">
      <alignment horizontal="right" vertical="center"/>
      <protection/>
    </xf>
    <xf numFmtId="0" fontId="2" fillId="0" borderId="14" xfId="546" applyFont="1" applyFill="1" applyBorder="1" applyAlignment="1">
      <alignment horizontal="left" vertical="center" indent="1"/>
      <protection/>
    </xf>
    <xf numFmtId="203" fontId="0" fillId="0" borderId="14" xfId="546" applyNumberFormat="1" applyFont="1" applyFill="1" applyBorder="1" applyAlignment="1">
      <alignment horizontal="right" vertical="center"/>
      <protection/>
    </xf>
    <xf numFmtId="0" fontId="0" fillId="0" borderId="19" xfId="546" applyFont="1" applyFill="1" applyBorder="1" applyAlignment="1">
      <alignment horizontal="left" vertical="center" indent="2"/>
      <protection/>
    </xf>
    <xf numFmtId="203" fontId="0" fillId="0" borderId="19" xfId="546" applyNumberFormat="1" applyFont="1" applyFill="1" applyBorder="1" applyAlignment="1">
      <alignment horizontal="right" vertical="center"/>
      <protection/>
    </xf>
    <xf numFmtId="0" fontId="2" fillId="0" borderId="20" xfId="546" applyFont="1" applyFill="1" applyBorder="1" applyAlignment="1">
      <alignment horizontal="left" vertical="center" wrapText="1" indent="1"/>
      <protection/>
    </xf>
    <xf numFmtId="196" fontId="0" fillId="0" borderId="20" xfId="546" applyNumberFormat="1" applyFont="1" applyFill="1" applyBorder="1" applyAlignment="1">
      <alignment horizontal="right" vertical="center"/>
      <protection/>
    </xf>
    <xf numFmtId="190" fontId="0" fillId="0" borderId="0" xfId="27" applyNumberFormat="1" applyFont="1" applyFill="1" applyBorder="1" applyAlignment="1">
      <alignment horizontal="right" vertical="center"/>
    </xf>
  </cellXfs>
  <cellStyles count="846">
    <cellStyle name="Normal" xfId="0"/>
    <cellStyle name="差_gdp" xfId="15"/>
    <cellStyle name="Currency [0]" xfId="16"/>
    <cellStyle name="差_县市旗测算-新科目（20080627）_县市旗测算-新科目（含人口规模效应）" xfId="17"/>
    <cellStyle name="差_县区合并测算20080421_民生政策最低支出需求" xfId="18"/>
    <cellStyle name="20% - 强调文字颜色 1 2" xfId="19"/>
    <cellStyle name="20% - 强调文字颜色 3" xfId="20"/>
    <cellStyle name="差_行政公检法测算_民生政策最低支出需求" xfId="21"/>
    <cellStyle name="输入" xfId="22"/>
    <cellStyle name="差_30云南_1" xfId="23"/>
    <cellStyle name="Currency" xfId="24"/>
    <cellStyle name="差_30云南_1_财力性转移支付2010年预算参考数" xfId="25"/>
    <cellStyle name="Accent2 - 40%" xfId="26"/>
    <cellStyle name="Comma [0]" xfId="27"/>
    <cellStyle name="差_县市旗测算20080508" xfId="28"/>
    <cellStyle name="差_自行调整差异系数顺序" xfId="29"/>
    <cellStyle name="20% - Accent4" xfId="30"/>
    <cellStyle name="Comma" xfId="31"/>
    <cellStyle name="差_市辖区测算-新科目（20080626）" xfId="32"/>
    <cellStyle name="40% - 强调文字颜色 3" xfId="33"/>
    <cellStyle name="差" xfId="34"/>
    <cellStyle name="Hyperlink" xfId="35"/>
    <cellStyle name="差_缺口县区测算(财政部标准)" xfId="36"/>
    <cellStyle name="Accent2 - 60%" xfId="37"/>
    <cellStyle name="60% - 强调文字颜色 3" xfId="38"/>
    <cellStyle name="Percent" xfId="39"/>
    <cellStyle name="Followed Hyperlink" xfId="40"/>
    <cellStyle name="注释" xfId="41"/>
    <cellStyle name="常规 6" xfId="42"/>
    <cellStyle name="差_安徽 缺口县区测算(地方填报)1_财力性转移支付2010年预算参考数" xfId="43"/>
    <cellStyle name="60% - 强调文字颜色 2" xfId="44"/>
    <cellStyle name="标题 4" xfId="45"/>
    <cellStyle name="警告文本" xfId="46"/>
    <cellStyle name="标题" xfId="47"/>
    <cellStyle name="差_2006年28四川" xfId="48"/>
    <cellStyle name="解释性文本" xfId="49"/>
    <cellStyle name="标题 1" xfId="50"/>
    <cellStyle name="差_测算结果汇总_财力性转移支付2010年预算参考数" xfId="51"/>
    <cellStyle name="百分比 4" xfId="52"/>
    <cellStyle name="标题 2" xfId="53"/>
    <cellStyle name="差_农林水和城市维护标准支出20080505－县区合计_财力性转移支付2010年预算参考数" xfId="54"/>
    <cellStyle name="差_核定人数下发表" xfId="55"/>
    <cellStyle name="百分比 5" xfId="56"/>
    <cellStyle name="差_测算结果_财力性转移支付2010年预算参考数" xfId="57"/>
    <cellStyle name="60% - 强调文字颜色 1" xfId="58"/>
    <cellStyle name="标题 3" xfId="59"/>
    <cellStyle name="60% - 强调文字颜色 4" xfId="60"/>
    <cellStyle name="输出" xfId="61"/>
    <cellStyle name="常规 26" xfId="62"/>
    <cellStyle name="Input" xfId="63"/>
    <cellStyle name="计算" xfId="64"/>
    <cellStyle name="差_2007一般预算支出口径剔除表" xfId="65"/>
    <cellStyle name="40% - 强调文字颜色 4 2" xfId="66"/>
    <cellStyle name="检查单元格" xfId="67"/>
    <cellStyle name="20% - 强调文字颜色 6" xfId="68"/>
    <cellStyle name="Currency [0]" xfId="69"/>
    <cellStyle name="强调文字颜色 2" xfId="70"/>
    <cellStyle name="链接单元格" xfId="71"/>
    <cellStyle name="汇总" xfId="72"/>
    <cellStyle name="差_Book2" xfId="73"/>
    <cellStyle name="差_平邑_财力性转移支付2010年预算参考数" xfId="74"/>
    <cellStyle name="好" xfId="75"/>
    <cellStyle name="Heading 3" xfId="76"/>
    <cellStyle name="差_教育(按照总人口测算）—20080416_县市旗测算-新科目（含人口规模效应）_财力性转移支付2010年预算参考数" xfId="77"/>
    <cellStyle name="适中" xfId="78"/>
    <cellStyle name="20% - 强调文字颜色 5" xfId="79"/>
    <cellStyle name="强调文字颜色 1" xfId="80"/>
    <cellStyle name="差_行政（人员）_县市旗测算-新科目（含人口规模效应）" xfId="81"/>
    <cellStyle name="20% - 强调文字颜色 1" xfId="82"/>
    <cellStyle name="40% - 强调文字颜色 1" xfId="83"/>
    <cellStyle name="差_县市旗测算-新科目（20080626）_不含人员经费系数" xfId="84"/>
    <cellStyle name="20% - 强调文字颜色 2" xfId="85"/>
    <cellStyle name="40% - 强调文字颜色 2" xfId="86"/>
    <cellStyle name="差_教育(按照总人口测算）—20080416_不含人员经费系数_财力性转移支付2010年预算参考数" xfId="87"/>
    <cellStyle name="强调文字颜色 3" xfId="88"/>
    <cellStyle name="差_其他部门(按照总人口测算）—20080416_不含人员经费系数_财力性转移支付2010年预算参考数" xfId="89"/>
    <cellStyle name="差_2006年34青海_财力性转移支付2010年预算参考数" xfId="90"/>
    <cellStyle name="强调文字颜色 4" xfId="91"/>
    <cellStyle name="20% - 强调文字颜色 4" xfId="92"/>
    <cellStyle name="40% - 强调文字颜色 4" xfId="93"/>
    <cellStyle name="强调文字颜色 5" xfId="94"/>
    <cellStyle name="差_行政公检法测算_县市旗测算-新科目（含人口规模效应）" xfId="95"/>
    <cellStyle name="40% - 强调文字颜色 5" xfId="96"/>
    <cellStyle name="差_行政(燃修费)_民生政策最低支出需求" xfId="97"/>
    <cellStyle name="差_市辖区测算20080510_民生政策最低支出需求_财力性转移支付2010年预算参考数" xfId="98"/>
    <cellStyle name="差_分县成本差异系数_民生政策最低支出需求_财力性转移支付2010年预算参考数" xfId="99"/>
    <cellStyle name="差_2006年全省财力计算表（中央、决算）" xfId="100"/>
    <cellStyle name="60% - 强调文字颜色 5" xfId="101"/>
    <cellStyle name="强调文字颜色 6" xfId="102"/>
    <cellStyle name="差_2_财力性转移支付2010年预算参考数" xfId="103"/>
    <cellStyle name="40% - 强调文字颜色 6" xfId="104"/>
    <cellStyle name="60% - 强调文字颜色 6" xfId="105"/>
    <cellStyle name="_ET_STYLE_NoName_00_" xfId="106"/>
    <cellStyle name="20% - Accent2" xfId="107"/>
    <cellStyle name="差_县市旗测算-新科目（20080626）_民生政策最低支出需求" xfId="108"/>
    <cellStyle name="20% - Accent3" xfId="109"/>
    <cellStyle name="好_11大理_财力性转移支付2010年预算参考数" xfId="110"/>
    <cellStyle name="20% - Accent5" xfId="111"/>
    <cellStyle name="差_其他部门(按照总人口测算）—20080416_县市旗测算-新科目（含人口规模效应）_财力性转移支付2010年预算参考数" xfId="112"/>
    <cellStyle name="差_2006年30云南" xfId="113"/>
    <cellStyle name="20% - Accent6" xfId="114"/>
    <cellStyle name="?鹎%U龡&amp;H齲_x0001_C铣_x0014__x0007__x0001__x0001_" xfId="115"/>
    <cellStyle name="差_2008年全省汇总收支计算表_财力性转移支付2010年预算参考数" xfId="116"/>
    <cellStyle name="20% - Accent1" xfId="117"/>
    <cellStyle name="Accent1 - 20%" xfId="118"/>
    <cellStyle name="20% - 强调文字颜色 2 2" xfId="119"/>
    <cellStyle name="好_03昭通" xfId="120"/>
    <cellStyle name="差_自行调整差异系数顺序_财力性转移支付2010年预算参考数" xfId="121"/>
    <cellStyle name="Heading 2" xfId="122"/>
    <cellStyle name="20% - 强调文字颜色 3 2" xfId="123"/>
    <cellStyle name="常规 3" xfId="124"/>
    <cellStyle name="20% - 强调文字颜色 4 2" xfId="125"/>
    <cellStyle name="20% - 强调文字颜色 5 2" xfId="126"/>
    <cellStyle name="差_重点民生支出需求测算表社保（农村低保）081112" xfId="127"/>
    <cellStyle name="20% - 强调文字颜色 6 2" xfId="128"/>
    <cellStyle name="40% - Accent1" xfId="129"/>
    <cellStyle name="40% - Accent2" xfId="130"/>
    <cellStyle name="差_不含人员经费系数_财力性转移支付2010年预算参考数" xfId="131"/>
    <cellStyle name="差_22湖南_财力性转移支付2010年预算参考数" xfId="132"/>
    <cellStyle name="差_云南 缺口县区测算(地方填报)" xfId="133"/>
    <cellStyle name="差_汇总表_财力性转移支付2010年预算参考数" xfId="134"/>
    <cellStyle name="40% - Accent3" xfId="135"/>
    <cellStyle name="好_山东省民生支出标准" xfId="136"/>
    <cellStyle name="40% - Accent4" xfId="137"/>
    <cellStyle name="Normal - Style1" xfId="138"/>
    <cellStyle name="警告文本 2" xfId="139"/>
    <cellStyle name="40% - Accent5" xfId="140"/>
    <cellStyle name="40% - Accent6" xfId="141"/>
    <cellStyle name="40% - 强调文字颜色 1 2" xfId="142"/>
    <cellStyle name="40% - 强调文字颜色 2 2" xfId="143"/>
    <cellStyle name="40% - 强调文字颜色 3 2" xfId="144"/>
    <cellStyle name="40% - 强调文字颜色 5 2" xfId="145"/>
    <cellStyle name="常规 4_2008年横排表0721" xfId="146"/>
    <cellStyle name="差_行政公检法测算_不含人员经费系数_财力性转移支付2010年预算参考数" xfId="147"/>
    <cellStyle name="差_行政公检法测算_不含人员经费系数" xfId="148"/>
    <cellStyle name="差_03昭通" xfId="149"/>
    <cellStyle name="40% - 强调文字颜色 6 2" xfId="150"/>
    <cellStyle name="60% - Accent1" xfId="151"/>
    <cellStyle name="Comma_1995" xfId="152"/>
    <cellStyle name="常规 2 2" xfId="153"/>
    <cellStyle name="差_同德" xfId="154"/>
    <cellStyle name="差_市辖区测算20080510_县市旗测算-新科目（含人口规模效应）_财力性转移支付2010年预算参考数" xfId="155"/>
    <cellStyle name="60% - Accent2" xfId="156"/>
    <cellStyle name="常规 2 3" xfId="157"/>
    <cellStyle name="60% - Accent3" xfId="158"/>
    <cellStyle name="差_县区合并测算20080421_县市旗测算-新科目（含人口规模效应）_财力性转移支付2010年预算参考数" xfId="159"/>
    <cellStyle name="60% - Accent4" xfId="160"/>
    <cellStyle name="强调文字颜色 4 2" xfId="161"/>
    <cellStyle name="60% - Accent5" xfId="162"/>
    <cellStyle name="60% - Accent6" xfId="163"/>
    <cellStyle name="Heading 4" xfId="164"/>
    <cellStyle name="60% - 强调文字颜色 1 2" xfId="165"/>
    <cellStyle name="好_县市旗测算20080508_不含人员经费系数_财力性转移支付2010年预算参考数" xfId="166"/>
    <cellStyle name="差_34青海_财力性转移支付2010年预算参考数" xfId="167"/>
    <cellStyle name="常规 5" xfId="168"/>
    <cellStyle name="差_文体广播事业(按照总人口测算）—20080416_民生政策最低支出需求_财力性转移支付2010年预算参考数" xfId="169"/>
    <cellStyle name="60% - 强调文字颜色 2 2" xfId="170"/>
    <cellStyle name="60% - 强调文字颜色 3 2" xfId="171"/>
    <cellStyle name="Neutral" xfId="172"/>
    <cellStyle name="60% - 强调文字颜色 4 2" xfId="173"/>
    <cellStyle name="差_行政公检法测算_民生政策最低支出需求_财力性转移支付2010年预算参考数" xfId="174"/>
    <cellStyle name="60% - 强调文字颜色 5 2" xfId="175"/>
    <cellStyle name="60% - 强调文字颜色 6 2" xfId="176"/>
    <cellStyle name="Accent1" xfId="177"/>
    <cellStyle name="Accent1 - 40%" xfId="178"/>
    <cellStyle name="差_县市旗测算20080508_民生政策最低支出需求" xfId="179"/>
    <cellStyle name="Accent1 - 60%" xfId="180"/>
    <cellStyle name="差_人员工资和公用经费3" xfId="181"/>
    <cellStyle name="Accent1_2006年33甘肃" xfId="182"/>
    <cellStyle name="Accent2" xfId="183"/>
    <cellStyle name="Accent2 - 20%" xfId="184"/>
    <cellStyle name="Accent2_2006年33甘肃" xfId="185"/>
    <cellStyle name="Accent3" xfId="186"/>
    <cellStyle name="Accent3 - 20%" xfId="187"/>
    <cellStyle name="好_0502通海县" xfId="188"/>
    <cellStyle name="差_县市旗测算20080508_民生政策最低支出需求_财力性转移支付2010年预算参考数" xfId="189"/>
    <cellStyle name="Accent3 - 40%" xfId="190"/>
    <cellStyle name="Accent3 - 60%" xfId="191"/>
    <cellStyle name="差_县市旗测算-新科目（20080627）" xfId="192"/>
    <cellStyle name="差_县市旗测算20080508_县市旗测算-新科目（含人口规模效应）_财力性转移支付2010年预算参考数" xfId="193"/>
    <cellStyle name="Accent3_2006年33甘肃" xfId="194"/>
    <cellStyle name="Accent4" xfId="195"/>
    <cellStyle name="差_2006年22湖南_财力性转移支付2010年预算参考数" xfId="196"/>
    <cellStyle name="Accent4 - 20%" xfId="197"/>
    <cellStyle name="Accent4 - 40%" xfId="198"/>
    <cellStyle name="常规_046-2010年土地出让金、四项收费、新增地全年预计----------------" xfId="199"/>
    <cellStyle name="差_安徽 缺口县区测算(地方填报)1" xfId="200"/>
    <cellStyle name="好_行政(燃修费)" xfId="201"/>
    <cellStyle name="Accent4 - 60%" xfId="202"/>
    <cellStyle name="常规_2006年支出预算表（2006-02-24）最最后稿" xfId="203"/>
    <cellStyle name="差_县区合并测算20080423(按照各省比重）_县市旗测算-新科目（含人口规模效应）_财力性转移支付2010年预算参考数" xfId="204"/>
    <cellStyle name="Accent5" xfId="205"/>
    <cellStyle name="Accent5 - 20%" xfId="206"/>
    <cellStyle name="好_不含人员经费系数_财力性转移支付2010年预算参考数" xfId="207"/>
    <cellStyle name="Accent5 - 40%" xfId="208"/>
    <cellStyle name="常规 12" xfId="209"/>
    <cellStyle name="Accent5 - 60%" xfId="210"/>
    <cellStyle name="差_2006年28四川_财力性转移支付2010年预算参考数" xfId="211"/>
    <cellStyle name="Accent6" xfId="212"/>
    <cellStyle name="Accent6 - 20%" xfId="213"/>
    <cellStyle name="差_07临沂" xfId="214"/>
    <cellStyle name="Accent6 - 40%" xfId="215"/>
    <cellStyle name="Accent6 - 60%" xfId="216"/>
    <cellStyle name="差_数据--基础数据--预算组--2015年人代会预算部分--2015.01.20--人代会前第6稿--按姚局意见改--调市级项级明细" xfId="217"/>
    <cellStyle name="Accent6_2006年33甘肃" xfId="218"/>
    <cellStyle name="Bad" xfId="219"/>
    <cellStyle name="好_缺口县区测算(按2007支出增长25%测算)" xfId="220"/>
    <cellStyle name="Calc Currency (0)" xfId="221"/>
    <cellStyle name="差_530623_2006年县级财政报表附表" xfId="222"/>
    <cellStyle name="Calculation" xfId="223"/>
    <cellStyle name="常规 15" xfId="224"/>
    <cellStyle name="常规 20" xfId="225"/>
    <cellStyle name="Check Cell" xfId="226"/>
    <cellStyle name="ColLevel_0" xfId="227"/>
    <cellStyle name="Comma [0]" xfId="228"/>
    <cellStyle name="통화_BOILER-CO1" xfId="229"/>
    <cellStyle name="comma zerodec" xfId="230"/>
    <cellStyle name="Currency_1995" xfId="231"/>
    <cellStyle name="差_河南 缺口县区测算(地方填报白)" xfId="232"/>
    <cellStyle name="常规 13" xfId="233"/>
    <cellStyle name="Currency1" xfId="234"/>
    <cellStyle name="差_一般预算支出口径剔除表_财力性转移支付2010年预算参考数" xfId="235"/>
    <cellStyle name="Date" xfId="236"/>
    <cellStyle name="Dollar (zero dec)" xfId="237"/>
    <cellStyle name="差_1110洱源县" xfId="238"/>
    <cellStyle name="Explanatory Text" xfId="239"/>
    <cellStyle name="差_文体广播事业(按照总人口测算）—20080416_不含人员经费系数" xfId="240"/>
    <cellStyle name="Fixed" xfId="241"/>
    <cellStyle name="Good" xfId="242"/>
    <cellStyle name="常规 10" xfId="243"/>
    <cellStyle name="差_行政公检法测算" xfId="244"/>
    <cellStyle name="标题 2 2" xfId="245"/>
    <cellStyle name="Grey" xfId="246"/>
    <cellStyle name="Header1" xfId="247"/>
    <cellStyle name="Header2" xfId="248"/>
    <cellStyle name="Heading 1" xfId="249"/>
    <cellStyle name="HEADING1" xfId="250"/>
    <cellStyle name="HEADING2" xfId="251"/>
    <cellStyle name="Input [yellow]" xfId="252"/>
    <cellStyle name="好_行政(燃修费)_不含人员经费系数_财力性转移支付2010年预算参考数" xfId="253"/>
    <cellStyle name="Input_20121229 提供执行转移支付" xfId="254"/>
    <cellStyle name="Linked Cell" xfId="255"/>
    <cellStyle name="归盒啦_95" xfId="256"/>
    <cellStyle name="差_09黑龙江_财力性转移支付2010年预算参考数" xfId="257"/>
    <cellStyle name="好_2007年一般预算支出剔除_财力性转移支付2010年预算参考数" xfId="258"/>
    <cellStyle name="差_27重庆" xfId="259"/>
    <cellStyle name="no dec" xfId="260"/>
    <cellStyle name="Norma,_laroux_4_营业在建 (2)_E21" xfId="261"/>
    <cellStyle name="Normal_#10-Headcount" xfId="262"/>
    <cellStyle name="差_县区合并测算20080423(按照各省比重）_不含人员经费系数" xfId="263"/>
    <cellStyle name="Note" xfId="264"/>
    <cellStyle name="Output" xfId="265"/>
    <cellStyle name="Percent [2]" xfId="266"/>
    <cellStyle name="差_缺口县区测算(按核定人数)_财力性转移支付2010年预算参考数" xfId="267"/>
    <cellStyle name="Percent_laroux" xfId="268"/>
    <cellStyle name="RowLevel_0" xfId="269"/>
    <cellStyle name="常规 2" xfId="270"/>
    <cellStyle name="Title" xfId="271"/>
    <cellStyle name="好_农林水和城市维护标准支出20080505－县区合计_不含人员经费系数" xfId="272"/>
    <cellStyle name="Total" xfId="273"/>
    <cellStyle name="Warning Text" xfId="274"/>
    <cellStyle name="差_12滨州_财力性转移支付2010年预算参考数" xfId="275"/>
    <cellStyle name="百分比 2" xfId="276"/>
    <cellStyle name="差_县市旗测算-新科目（20080626）_县市旗测算-新科目（含人口规模效应）_财力性转移支付2010年预算参考数" xfId="277"/>
    <cellStyle name="百分比 3" xfId="278"/>
    <cellStyle name="差_2007年收支情况及2008年收支预计表(汇总表)_财力性转移支付2010年预算参考数" xfId="279"/>
    <cellStyle name="标题 1 2" xfId="280"/>
    <cellStyle name="差_文体广播事业(按照总人口测算）—20080416_财力性转移支付2010年预算参考数" xfId="281"/>
    <cellStyle name="标题 3 2" xfId="282"/>
    <cellStyle name="差_农林水和城市维护标准支出20080505－县区合计_县市旗测算-新科目（含人口规模效应）" xfId="283"/>
    <cellStyle name="差_30云南" xfId="284"/>
    <cellStyle name="千位分隔 3" xfId="285"/>
    <cellStyle name="标题 4 2" xfId="286"/>
    <cellStyle name="差_青海 缺口县区测算(地方填报)" xfId="287"/>
    <cellStyle name="好_第一部分：综合全" xfId="288"/>
    <cellStyle name="标题 5" xfId="289"/>
    <cellStyle name="差_丽江汇总" xfId="290"/>
    <cellStyle name="表标题" xfId="291"/>
    <cellStyle name="差_缺口县区测算(财政部标准)_财力性转移支付2010年预算参考数" xfId="292"/>
    <cellStyle name="差_教育(按照总人口测算）—20080416_不含人员经费系数" xfId="293"/>
    <cellStyle name="差 2" xfId="294"/>
    <cellStyle name="差_2006年27重庆_财力性转移支付2010年预算参考数" xfId="295"/>
    <cellStyle name="差_00省级(打印)" xfId="296"/>
    <cellStyle name="差_文体广播事业(按照总人口测算）—20080416" xfId="297"/>
    <cellStyle name="差_0502通海县" xfId="298"/>
    <cellStyle name="好_河南 缺口县区测算(地方填报白)" xfId="299"/>
    <cellStyle name="差_05潍坊" xfId="300"/>
    <cellStyle name="差_其他部门(按照总人口测算）—20080416_财力性转移支付2010年预算参考数" xfId="301"/>
    <cellStyle name="差_0605石屏县" xfId="302"/>
    <cellStyle name="差_0605石屏县_财力性转移支付2010年预算参考数" xfId="303"/>
    <cellStyle name="差_09黑龙江" xfId="304"/>
    <cellStyle name="差_1" xfId="305"/>
    <cellStyle name="差_市辖区测算20080510_民生政策最低支出需求" xfId="306"/>
    <cellStyle name="差_分县成本差异系数_民生政策最低支出需求" xfId="307"/>
    <cellStyle name="差_1_财力性转移支付2010年预算参考数" xfId="308"/>
    <cellStyle name="差_1110洱源县_财力性转移支付2010年预算参考数" xfId="309"/>
    <cellStyle name="差_11大理" xfId="310"/>
    <cellStyle name="差_11大理_财力性转移支付2010年预算参考数" xfId="311"/>
    <cellStyle name="差_12滨州" xfId="312"/>
    <cellStyle name="差_云南省2008年转移支付测算——州市本级考核部分及政策性测算" xfId="313"/>
    <cellStyle name="差_14安徽" xfId="314"/>
    <cellStyle name="差_14安徽_财力性转移支付2010年预算参考数" xfId="315"/>
    <cellStyle name="好_00省级(打印)" xfId="316"/>
    <cellStyle name="差_云南省2008年转移支付测算——州市本级考核部分及政策性测算_财力性转移支付2010年预算参考数" xfId="317"/>
    <cellStyle name="差_2" xfId="318"/>
    <cellStyle name="常规 28" xfId="319"/>
    <cellStyle name="差_2006年22湖南" xfId="320"/>
    <cellStyle name="差_2006年27重庆" xfId="321"/>
    <cellStyle name="差_卫生(按照总人口测算）—20080416_县市旗测算-新科目（含人口规模效应）" xfId="322"/>
    <cellStyle name="差_2006年33甘肃" xfId="323"/>
    <cellStyle name="差_其他部门(按照总人口测算）—20080416_不含人员经费系数" xfId="324"/>
    <cellStyle name="差_2006年34青海" xfId="325"/>
    <cellStyle name="差_2006年水利统计指标统计表" xfId="326"/>
    <cellStyle name="差_2006年水利统计指标统计表_财力性转移支付2010年预算参考数" xfId="327"/>
    <cellStyle name="差_2007年收支情况及2008年收支预计表(汇总表)" xfId="328"/>
    <cellStyle name="差_2007年一般预算支出剔除" xfId="329"/>
    <cellStyle name="差_2007年一般预算支出剔除_财力性转移支付2010年预算参考数" xfId="330"/>
    <cellStyle name="差_2007一般预算支出口径剔除表_财力性转移支付2010年预算参考数" xfId="331"/>
    <cellStyle name="差_县区合并测算20080421_县市旗测算-新科目（含人口规模效应）" xfId="332"/>
    <cellStyle name="差_2008计算资料（8月5）" xfId="333"/>
    <cellStyle name="差_2008年全省汇总收支计算表" xfId="334"/>
    <cellStyle name="差_2008年一般预算支出预计" xfId="335"/>
    <cellStyle name="差_2008年预计支出与2007年对比" xfId="336"/>
    <cellStyle name="差_2008年支出核定" xfId="337"/>
    <cellStyle name="差_2008年支出调整" xfId="338"/>
    <cellStyle name="差_2008年支出调整_财力性转移支付2010年预算参考数" xfId="339"/>
    <cellStyle name="好_河南 缺口县区测算(地方填报)" xfId="340"/>
    <cellStyle name="差_2015年社会保险基金预算草案表样（报人大）" xfId="341"/>
    <cellStyle name="差_28四川" xfId="342"/>
    <cellStyle name="好_14安徽_财力性转移支付2010年预算参考数" xfId="343"/>
    <cellStyle name="差_2016年科目0114" xfId="344"/>
    <cellStyle name="差_2016人代会附表（2015-9-11）（姚局）-财经委" xfId="345"/>
    <cellStyle name="差_20河南" xfId="346"/>
    <cellStyle name="差_20河南_财力性转移支付2010年预算参考数" xfId="347"/>
    <cellStyle name="差_不含人员经费系数" xfId="348"/>
    <cellStyle name="好_530623_2006年县级财政报表附表" xfId="349"/>
    <cellStyle name="差_22湖南" xfId="350"/>
    <cellStyle name="差_27重庆_财力性转移支付2010年预算参考数" xfId="351"/>
    <cellStyle name="好_14安徽" xfId="352"/>
    <cellStyle name="差_检验表（调整后）" xfId="353"/>
    <cellStyle name="差_28四川_财力性转移支付2010年预算参考数" xfId="354"/>
    <cellStyle name="差_33甘肃" xfId="355"/>
    <cellStyle name="差_文体广播事业(按照总人口测算）—20080416_民生政策最低支出需求" xfId="356"/>
    <cellStyle name="好_县市旗测算20080508_不含人员经费系数" xfId="357"/>
    <cellStyle name="差_34青海" xfId="358"/>
    <cellStyle name="差_34青海_1" xfId="359"/>
    <cellStyle name="差_34青海_1_财力性转移支付2010年预算参考数" xfId="360"/>
    <cellStyle name="差_530629_2006年县级财政报表附表" xfId="361"/>
    <cellStyle name="差_5334_2006年迪庆县级财政报表附表" xfId="362"/>
    <cellStyle name="差_Book1" xfId="363"/>
    <cellStyle name="差_平邑" xfId="364"/>
    <cellStyle name="差_Book1_财力性转移支付2010年预算参考数" xfId="365"/>
    <cellStyle name="好_文体广播事业(按照总人口测算）—20080416_县市旗测算-新科目（含人口规模效应）" xfId="366"/>
    <cellStyle name="差_Book2_财力性转移支付2010年预算参考数" xfId="367"/>
    <cellStyle name="差_M01-2(州市补助收入)" xfId="368"/>
    <cellStyle name="差_报表" xfId="369"/>
    <cellStyle name="常规 11" xfId="370"/>
    <cellStyle name="差_其他部门(按照总人口测算）—20080416_民生政策最低支出需求" xfId="371"/>
    <cellStyle name="差_财政供养人员" xfId="372"/>
    <cellStyle name="差_其他部门(按照总人口测算）—20080416_民生政策最低支出需求_财力性转移支付2010年预算参考数" xfId="373"/>
    <cellStyle name="差_财政供养人员_财力性转移支付2010年预算参考数" xfId="374"/>
    <cellStyle name="差_测算结果" xfId="375"/>
    <cellStyle name="差_测算结果汇总" xfId="376"/>
    <cellStyle name="差_成本差异系数" xfId="377"/>
    <cellStyle name="差_成本差异系数（含人口规模）" xfId="378"/>
    <cellStyle name="差_成本差异系数（含人口规模）_财力性转移支付2010年预算参考数" xfId="379"/>
    <cellStyle name="差_成本差异系数_财力性转移支付2010年预算参考数" xfId="380"/>
    <cellStyle name="差_农林水和城市维护标准支出20080505－县区合计" xfId="381"/>
    <cellStyle name="差_城建部门" xfId="382"/>
    <cellStyle name="差_市辖区测算-新科目（20080626）_民生政策最低支出需求_财力性转移支付2010年预算参考数" xfId="383"/>
    <cellStyle name="差_第五部分(才淼、饶永宏）" xfId="384"/>
    <cellStyle name="差_第一部分：综合全" xfId="385"/>
    <cellStyle name="差_分析缺口率" xfId="386"/>
    <cellStyle name="差_分析缺口率_财力性转移支付2010年预算参考数" xfId="387"/>
    <cellStyle name="差_市辖区测算20080510" xfId="388"/>
    <cellStyle name="差_分县成本差异系数" xfId="389"/>
    <cellStyle name="差_市辖区测算20080510_不含人员经费系数" xfId="390"/>
    <cellStyle name="差_分县成本差异系数_不含人员经费系数" xfId="391"/>
    <cellStyle name="差_市辖区测算20080510_不含人员经费系数_财力性转移支付2010年预算参考数" xfId="392"/>
    <cellStyle name="差_分县成本差异系数_不含人员经费系数_财力性转移支付2010年预算参考数" xfId="393"/>
    <cellStyle name="差_市辖区测算20080510_财力性转移支付2010年预算参考数" xfId="394"/>
    <cellStyle name="差_分县成本差异系数_财力性转移支付2010年预算参考数" xfId="395"/>
    <cellStyle name="差_附表" xfId="396"/>
    <cellStyle name="常规_2016年科目0114" xfId="397"/>
    <cellStyle name="差_附表_财力性转移支付2010年预算参考数" xfId="398"/>
    <cellStyle name="差_行政(燃修费)" xfId="399"/>
    <cellStyle name="差_行政(燃修费)_不含人员经费系数" xfId="400"/>
    <cellStyle name="差_行政(燃修费)_不含人员经费系数_财力性转移支付2010年预算参考数" xfId="401"/>
    <cellStyle name="差_行政(燃修费)_财力性转移支付2010年预算参考数" xfId="402"/>
    <cellStyle name="差_行政(燃修费)_民生政策最低支出需求_财力性转移支付2010年预算参考数" xfId="403"/>
    <cellStyle name="差_行政(燃修费)_县市旗测算-新科目（含人口规模效应）" xfId="404"/>
    <cellStyle name="常规 11_财力性转移支付2009年预算参考数" xfId="405"/>
    <cellStyle name="差_行政(燃修费)_县市旗测算-新科目（含人口规模效应）_财力性转移支付2010年预算参考数" xfId="406"/>
    <cellStyle name="差_行政（人员）" xfId="407"/>
    <cellStyle name="差_行政（人员）_不含人员经费系数" xfId="408"/>
    <cellStyle name="差_行政（人员）_不含人员经费系数_财力性转移支付2010年预算参考数" xfId="409"/>
    <cellStyle name="差_行政（人员）_财力性转移支付2010年预算参考数" xfId="410"/>
    <cellStyle name="常规 2_004-2010年增消两税返还情况表" xfId="411"/>
    <cellStyle name="差_缺口县区测算(按核定人数)" xfId="412"/>
    <cellStyle name="差_行政（人员）_民生政策最低支出需求" xfId="413"/>
    <cellStyle name="差_行政（人员）_民生政策最低支出需求_财力性转移支付2010年预算参考数" xfId="414"/>
    <cellStyle name="差_行政（人员）_县市旗测算-新科目（含人口规模效应）_财力性转移支付2010年预算参考数" xfId="415"/>
    <cellStyle name="差_行政公检法测算_财力性转移支付2010年预算参考数" xfId="416"/>
    <cellStyle name="差_行政公检法测算_县市旗测算-新科目（含人口规模效应）_财力性转移支付2010年预算参考数" xfId="417"/>
    <cellStyle name="差_河南 缺口县区测算(地方填报)" xfId="418"/>
    <cellStyle name="差_河南 缺口县区测算(地方填报)_财力性转移支付2010年预算参考数" xfId="419"/>
    <cellStyle name="好_市辖区测算-新科目（20080626）_民生政策最低支出需求" xfId="420"/>
    <cellStyle name="差_河南 缺口县区测算(地方填报白)_财力性转移支付2010年预算参考数" xfId="421"/>
    <cellStyle name="差_核定人数对比" xfId="422"/>
    <cellStyle name="差_核定人数对比_财力性转移支付2010年预算参考数" xfId="423"/>
    <cellStyle name="差_核定人数下发表_财力性转移支付2010年预算参考数" xfId="424"/>
    <cellStyle name="差_卫生(按照总人口测算）—20080416_不含人员经费系数_财力性转移支付2010年预算参考数" xfId="425"/>
    <cellStyle name="差_卫生(按照总人口测算）—20080416_不含人员经费系数" xfId="426"/>
    <cellStyle name="好_一般预算支出口径剔除表" xfId="427"/>
    <cellStyle name="差_汇总_财力性转移支付2010年预算参考数" xfId="428"/>
    <cellStyle name="差_汇总" xfId="429"/>
    <cellStyle name="差_汇总表" xfId="430"/>
    <cellStyle name="差_县区合并测算20080421" xfId="431"/>
    <cellStyle name="差_汇总表4" xfId="432"/>
    <cellStyle name="差_县区合并测算20080421_财力性转移支付2010年预算参考数" xfId="433"/>
    <cellStyle name="差_汇总表4_财力性转移支付2010年预算参考数" xfId="434"/>
    <cellStyle name="差_汇总表提前告知区县" xfId="435"/>
    <cellStyle name="分级显示行_1_13区汇总" xfId="436"/>
    <cellStyle name="差_汇总-县级财政报表附表" xfId="437"/>
    <cellStyle name="常规 9" xfId="438"/>
    <cellStyle name="差_检验表" xfId="439"/>
    <cellStyle name="差_教育(按照总人口测算）—20080416" xfId="440"/>
    <cellStyle name="常规_新科目人代会报表---报送人大财经委稿" xfId="441"/>
    <cellStyle name="差_教育(按照总人口测算）—20080416_财力性转移支付2010年预算参考数" xfId="442"/>
    <cellStyle name="差_教育(按照总人口测算）—20080416_民生政策最低支出需求" xfId="443"/>
    <cellStyle name="好_市辖区测算-新科目（20080626）_不含人员经费系数" xfId="444"/>
    <cellStyle name="差_教育(按照总人口测算）—20080416_民生政策最低支出需求_财力性转移支付2010年预算参考数" xfId="445"/>
    <cellStyle name="差_民生政策最低支出需求_财力性转移支付2010年预算参考数" xfId="446"/>
    <cellStyle name="常规_（20091202）人代会附表-表样" xfId="447"/>
    <cellStyle name="差_教育(按照总人口测算）—20080416_县市旗测算-新科目（含人口规模效应）" xfId="448"/>
    <cellStyle name="差_民生政策最低支出需求" xfId="449"/>
    <cellStyle name="常规 18" xfId="450"/>
    <cellStyle name="常规 23" xfId="451"/>
    <cellStyle name="差_农林水和城市维护标准支出20080505－县区合计_不含人员经费系数" xfId="452"/>
    <cellStyle name="差_总人口" xfId="453"/>
    <cellStyle name="差_山东省民生支出标准" xfId="454"/>
    <cellStyle name="差_农林水和城市维护标准支出20080505－县区合计_不含人员经费系数_财力性转移支付2010年预算参考数" xfId="455"/>
    <cellStyle name="差_总人口_财力性转移支付2010年预算参考数" xfId="456"/>
    <cellStyle name="差_山东省民生支出标准_财力性转移支付2010年预算参考数" xfId="457"/>
    <cellStyle name="差_农林水和城市维护标准支出20080505－县区合计_民生政策最低支出需求" xfId="458"/>
    <cellStyle name="差_卫生(按照总人口测算）—20080416_县市旗测算-新科目（含人口规模效应）_财力性转移支付2010年预算参考数" xfId="459"/>
    <cellStyle name="差_社保处下达区县2015年指标（第二批）" xfId="460"/>
    <cellStyle name="差_人员工资和公用经费2" xfId="461"/>
    <cellStyle name="差_人员工资和公用经费2_财力性转移支付2010年预算参考数" xfId="462"/>
    <cellStyle name="差_农林水和城市维护标准支出20080505－县区合计_民生政策最低支出需求_财力性转移支付2010年预算参考数" xfId="463"/>
    <cellStyle name="差_农林水和城市维护标准支出20080505－县区合计_县市旗测算-新科目（含人口规模效应）_财力性转移支付2010年预算参考数" xfId="464"/>
    <cellStyle name="差_其他部门(按照总人口测算）—20080416" xfId="465"/>
    <cellStyle name="常规 17" xfId="466"/>
    <cellStyle name="常规 22" xfId="467"/>
    <cellStyle name="差_其他部门(按照总人口测算）—20080416_县市旗测算-新科目（含人口规模效应）" xfId="468"/>
    <cellStyle name="差_青海 缺口县区测算(地方填报)_财力性转移支付2010年预算参考数" xfId="469"/>
    <cellStyle name="差_县市旗测算-新科目（20080626）_民生政策最低支出需求_财力性转移支付2010年预算参考数" xfId="470"/>
    <cellStyle name="差_市辖区测算-新科目（20080626）_县市旗测算-新科目（含人口规模效应）" xfId="471"/>
    <cellStyle name="差_缺口县区测算" xfId="472"/>
    <cellStyle name="差_危改资金测算_财力性转移支付2010年预算参考数" xfId="473"/>
    <cellStyle name="差_缺口县区测算（11.13）" xfId="474"/>
    <cellStyle name="差_缺口县区测算（11.13）_财力性转移支付2010年预算参考数" xfId="475"/>
    <cellStyle name="好_总人口_财力性转移支付2010年预算参考数" xfId="476"/>
    <cellStyle name="常规 4" xfId="477"/>
    <cellStyle name="差_缺口县区测算(按2007支出增长25%测算)" xfId="478"/>
    <cellStyle name="差_缺口县区测算(按2007支出增长25%测算)_财力性转移支付2010年预算参考数" xfId="479"/>
    <cellStyle name="差_市辖区测算-新科目（20080626）_县市旗测算-新科目（含人口规模效应）_财力性转移支付2010年预算参考数" xfId="480"/>
    <cellStyle name="差_缺口县区测算_财力性转移支付2010年预算参考数" xfId="481"/>
    <cellStyle name="好_其他部门(按照总人口测算）—20080416_财力性转移支付2010年预算参考数" xfId="482"/>
    <cellStyle name="差_人员工资和公用经费" xfId="483"/>
    <cellStyle name="差_市辖区测算20080510_县市旗测算-新科目（含人口规模效应）" xfId="484"/>
    <cellStyle name="差_人员工资和公用经费_财力性转移支付2010年预算参考数" xfId="485"/>
    <cellStyle name="差_人员工资和公用经费3_财力性转移支付2010年预算参考数" xfId="486"/>
    <cellStyle name="差_市辖区测算-新科目（20080626）_不含人员经费系数" xfId="487"/>
    <cellStyle name="好_2008年支出调整" xfId="488"/>
    <cellStyle name="差_市辖区测算-新科目（20080626）_不含人员经费系数_财力性转移支付2010年预算参考数" xfId="489"/>
    <cellStyle name="差_市辖区测算-新科目（20080626）_财力性转移支付2010年预算参考数" xfId="490"/>
    <cellStyle name="差_市辖区测算-新科目（20080626）_民生政策最低支出需求" xfId="491"/>
    <cellStyle name="差_同德_财力性转移支付2010年预算参考数" xfId="492"/>
    <cellStyle name="差_县市旗测算20080508_不含人员经费系数_财力性转移支付2010年预算参考数" xfId="493"/>
    <cellStyle name="差_危改资金测算" xfId="494"/>
    <cellStyle name="差_卫生(按照总人口测算）—20080416" xfId="495"/>
    <cellStyle name="差_卫生(按照总人口测算）—20080416_财力性转移支付2010年预算参考数" xfId="496"/>
    <cellStyle name="差_县市旗测算-新科目（20080626）_不含人员经费系数_财力性转移支付2010年预算参考数" xfId="497"/>
    <cellStyle name="好_0605石屏县" xfId="498"/>
    <cellStyle name="差_卫生(按照总人口测算）—20080416_民生政策最低支出需求" xfId="499"/>
    <cellStyle name="好_0605石屏县_财力性转移支付2010年预算参考数" xfId="500"/>
    <cellStyle name="差_卫生(按照总人口测算）—20080416_民生政策最低支出需求_财力性转移支付2010年预算参考数" xfId="501"/>
    <cellStyle name="差_卫生部门" xfId="502"/>
    <cellStyle name="差_卫生部门_财力性转移支付2010年预算参考数" xfId="503"/>
    <cellStyle name="差_文体广播部门" xfId="504"/>
    <cellStyle name="差_文体广播事业(按照总人口测算）—20080416_不含人员经费系数_财力性转移支付2010年预算参考数" xfId="505"/>
    <cellStyle name="差_文体广播事业(按照总人口测算）—20080416_县市旗测算-新科目（含人口规模效应）" xfId="506"/>
    <cellStyle name="差_文体广播事业(按照总人口测算）—20080416_县市旗测算-新科目（含人口规模效应）_财力性转移支付2010年预算参考数" xfId="507"/>
    <cellStyle name="差_县区合并测算20080421_不含人员经费系数_财力性转移支付2010年预算参考数" xfId="508"/>
    <cellStyle name="差_县区合并测算20080421_不含人员经费系数" xfId="509"/>
    <cellStyle name="差_县市旗测算-新科目（20080627）_县市旗测算-新科目（含人口规模效应）_财力性转移支付2010年预算参考数" xfId="510"/>
    <cellStyle name="差_县市旗测算-新科目（20080626）" xfId="511"/>
    <cellStyle name="差_县区合并测算20080421_民生政策最低支出需求_财力性转移支付2010年预算参考数" xfId="512"/>
    <cellStyle name="差_县区合并测算20080423(按照各省比重）" xfId="513"/>
    <cellStyle name="差_县区合并测算20080423(按照各省比重）_不含人员经费系数_财力性转移支付2010年预算参考数" xfId="514"/>
    <cellStyle name="差_县区合并测算20080423(按照各省比重）_财力性转移支付2010年预算参考数" xfId="515"/>
    <cellStyle name="常规 27" xfId="516"/>
    <cellStyle name="差_县区合并测算20080423(按照各省比重）_民生政策最低支出需求" xfId="517"/>
    <cellStyle name="差_县区合并测算20080423(按照各省比重）_民生政策最低支出需求_财力性转移支付2010年预算参考数" xfId="518"/>
    <cellStyle name="差_县区合并测算20080423(按照各省比重）_县市旗测算-新科目（含人口规模效应）" xfId="519"/>
    <cellStyle name="差_县市旗测算20080508_不含人员经费系数" xfId="520"/>
    <cellStyle name="差_县市旗测算20080508_财力性转移支付2010年预算参考数" xfId="521"/>
    <cellStyle name="差_县市旗测算20080508_县市旗测算-新科目（含人口规模效应）" xfId="522"/>
    <cellStyle name="差_县市旗测算-新科目（20080626）_财力性转移支付2010年预算参考数" xfId="523"/>
    <cellStyle name="差_县市旗测算-新科目（20080626）_县市旗测算-新科目（含人口规模效应）" xfId="524"/>
    <cellStyle name="差_县市旗测算-新科目（20080627）_不含人员经费系数" xfId="525"/>
    <cellStyle name="差_县市旗测算-新科目（20080627）_不含人员经费系数_财力性转移支付2010年预算参考数" xfId="526"/>
    <cellStyle name="差_县市旗测算-新科目（20080627）_财力性转移支付2010年预算参考数" xfId="527"/>
    <cellStyle name="差_县市旗测算-新科目（20080627）_民生政策最低支出需求" xfId="528"/>
    <cellStyle name="差_县市旗测算-新科目（20080627）_民生政策最低支出需求_财力性转移支付2010年预算参考数" xfId="529"/>
    <cellStyle name="差_一般预算支出口径剔除表" xfId="530"/>
    <cellStyle name="差_云南 缺口县区测算(地方填报)_财力性转移支付2010年预算参考数" xfId="531"/>
    <cellStyle name="常规 11 2" xfId="532"/>
    <cellStyle name="常规 14" xfId="533"/>
    <cellStyle name="常规 16" xfId="534"/>
    <cellStyle name="常规 21" xfId="535"/>
    <cellStyle name="常规 19" xfId="536"/>
    <cellStyle name="常规 24" xfId="537"/>
    <cellStyle name="常规 25" xfId="538"/>
    <cellStyle name="常规 3 2" xfId="539"/>
    <cellStyle name="常规 4 2" xfId="540"/>
    <cellStyle name="常规 7" xfId="541"/>
    <cellStyle name="常规 7 2" xfId="542"/>
    <cellStyle name="常规 8" xfId="543"/>
    <cellStyle name="常规_（20091202）人代会附表-表样 2" xfId="544"/>
    <cellStyle name="常规_（20091202）人代会附表-表样 2 2 2" xfId="545"/>
    <cellStyle name="常规_（修改后）新科目人代会报表---印刷稿5.8" xfId="546"/>
    <cellStyle name="常规_（修改后）新科目人代会报表---印刷稿5.8 2" xfId="547"/>
    <cellStyle name="常规_2010年人代会报表" xfId="548"/>
    <cellStyle name="常规_2010年人代会报表 2 2" xfId="549"/>
    <cellStyle name="常规_2014-09-26-关于我市全口径预算编制情况的报告（附表）" xfId="550"/>
    <cellStyle name="常规_2015年社会保险基金预算草案表样（报人大）" xfId="551"/>
    <cellStyle name="常规_2016人代会附表（2015-9-11）（姚局）-财经委 2" xfId="552"/>
    <cellStyle name="常规_格式--2015人代会附表-屈开开提供--2015.01.10" xfId="553"/>
    <cellStyle name="超级链接" xfId="554"/>
    <cellStyle name="好 2" xfId="555"/>
    <cellStyle name="好_05潍坊" xfId="556"/>
    <cellStyle name="好_07临沂" xfId="557"/>
    <cellStyle name="好_09黑龙江" xfId="558"/>
    <cellStyle name="好_09黑龙江_财力性转移支付2010年预算参考数" xfId="559"/>
    <cellStyle name="好_1" xfId="560"/>
    <cellStyle name="好_1_财力性转移支付2010年预算参考数" xfId="561"/>
    <cellStyle name="好_1110洱源县" xfId="562"/>
    <cellStyle name="好_1110洱源县_财力性转移支付2010年预算参考数" xfId="563"/>
    <cellStyle name="好_11大理" xfId="564"/>
    <cellStyle name="好_12滨州" xfId="565"/>
    <cellStyle name="好_12滨州_财力性转移支付2010年预算参考数" xfId="566"/>
    <cellStyle name="好_2" xfId="567"/>
    <cellStyle name="好_2_财力性转移支付2010年预算参考数" xfId="568"/>
    <cellStyle name="好_2006年22湖南" xfId="569"/>
    <cellStyle name="好_2006年22湖南_财力性转移支付2010年预算参考数" xfId="570"/>
    <cellStyle name="好_2006年27重庆" xfId="571"/>
    <cellStyle name="好_2006年27重庆_财力性转移支付2010年预算参考数" xfId="572"/>
    <cellStyle name="好_2006年28四川" xfId="573"/>
    <cellStyle name="好_2006年28四川_财力性转移支付2010年预算参考数" xfId="574"/>
    <cellStyle name="好_2006年30云南" xfId="575"/>
    <cellStyle name="好_2006年33甘肃" xfId="576"/>
    <cellStyle name="好_2006年34青海" xfId="577"/>
    <cellStyle name="好_2006年34青海_财力性转移支付2010年预算参考数" xfId="578"/>
    <cellStyle name="好_2006年全省财力计算表（中央、决算）" xfId="579"/>
    <cellStyle name="好_2006年水利统计指标统计表" xfId="580"/>
    <cellStyle name="好_2006年水利统计指标统计表_财力性转移支付2010年预算参考数" xfId="581"/>
    <cellStyle name="好_2007年收支情况及2008年收支预计表(汇总表)" xfId="582"/>
    <cellStyle name="好_2007年收支情况及2008年收支预计表(汇总表)_财力性转移支付2010年预算参考数" xfId="583"/>
    <cellStyle name="好_2007年一般预算支出剔除" xfId="584"/>
    <cellStyle name="好_2007一般预算支出口径剔除表" xfId="585"/>
    <cellStyle name="好_2007一般预算支出口径剔除表_财力性转移支付2010年预算参考数" xfId="586"/>
    <cellStyle name="好_2008计算资料（8月5）" xfId="587"/>
    <cellStyle name="好_2008年全省汇总收支计算表" xfId="588"/>
    <cellStyle name="好_2008年全省汇总收支计算表_财力性转移支付2010年预算参考数" xfId="589"/>
    <cellStyle name="好_2008年一般预算支出预计" xfId="590"/>
    <cellStyle name="콤마 [0]_BOILER-CO1" xfId="591"/>
    <cellStyle name="好_市辖区测算-新科目（20080626）_县市旗测算-新科目（含人口规模效应）_财力性转移支付2010年预算参考数" xfId="592"/>
    <cellStyle name="好_2008年预计支出与2007年对比" xfId="593"/>
    <cellStyle name="好_2008年支出核定" xfId="594"/>
    <cellStyle name="好_2008年支出调整_财力性转移支付2010年预算参考数" xfId="595"/>
    <cellStyle name="好_2015年社会保险基金预算草案表样（报人大）" xfId="596"/>
    <cellStyle name="好_2016年科目0114" xfId="597"/>
    <cellStyle name="好_2016人代会附表（2015-9-11）（姚局）-财经委" xfId="598"/>
    <cellStyle name="好_20河南" xfId="599"/>
    <cellStyle name="好_20河南_财力性转移支付2010年预算参考数" xfId="600"/>
    <cellStyle name="好_22湖南" xfId="601"/>
    <cellStyle name="适中 2" xfId="602"/>
    <cellStyle name="好_22湖南_财力性转移支付2010年预算参考数" xfId="603"/>
    <cellStyle name="好_27重庆" xfId="604"/>
    <cellStyle name="好_27重庆_财力性转移支付2010年预算参考数" xfId="605"/>
    <cellStyle name="好_28四川" xfId="606"/>
    <cellStyle name="好_28四川_财力性转移支付2010年预算参考数" xfId="607"/>
    <cellStyle name="好_30云南" xfId="608"/>
    <cellStyle name="好_30云南_1" xfId="609"/>
    <cellStyle name="好_30云南_1_财力性转移支付2010年预算参考数" xfId="610"/>
    <cellStyle name="好_33甘肃" xfId="611"/>
    <cellStyle name="好_34青海" xfId="612"/>
    <cellStyle name="好_34青海_1" xfId="613"/>
    <cellStyle name="好_34青海_1_财力性转移支付2010年预算参考数" xfId="614"/>
    <cellStyle name="好_34青海_财力性转移支付2010年预算参考数" xfId="615"/>
    <cellStyle name="好_530629_2006年县级财政报表附表" xfId="616"/>
    <cellStyle name="好_5334_2006年迪庆县级财政报表附表" xfId="617"/>
    <cellStyle name="好_Book1" xfId="618"/>
    <cellStyle name="好_Book1_财力性转移支付2010年预算参考数" xfId="619"/>
    <cellStyle name="强调文字颜色 6 2" xfId="620"/>
    <cellStyle name="好_Book2" xfId="621"/>
    <cellStyle name="好_Book2_财力性转移支付2010年预算参考数" xfId="622"/>
    <cellStyle name="好_gdp" xfId="623"/>
    <cellStyle name="好_M01-2(州市补助收入)" xfId="624"/>
    <cellStyle name="好_安徽 缺口县区测算(地方填报)1" xfId="625"/>
    <cellStyle name="好_安徽 缺口县区测算(地方填报)1_财力性转移支付2010年预算参考数" xfId="626"/>
    <cellStyle name="好_报表" xfId="627"/>
    <cellStyle name="好_不含人员经费系数" xfId="628"/>
    <cellStyle name="好_财政供养人员" xfId="629"/>
    <cellStyle name="好_财政供养人员_财力性转移支付2010年预算参考数" xfId="630"/>
    <cellStyle name="好_测算结果" xfId="631"/>
    <cellStyle name="好_测算结果_财力性转移支付2010年预算参考数" xfId="632"/>
    <cellStyle name="烹拳 [0]_ +Foil &amp; -FOIL &amp; PAPER" xfId="633"/>
    <cellStyle name="好_测算结果汇总" xfId="634"/>
    <cellStyle name="好_缺口县区测算(财政部标准)" xfId="635"/>
    <cellStyle name="好_测算结果汇总_财力性转移支付2010年预算参考数" xfId="636"/>
    <cellStyle name="好_成本差异系数" xfId="637"/>
    <cellStyle name="好_成本差异系数（含人口规模）" xfId="638"/>
    <cellStyle name="好_成本差异系数（含人口规模）_财力性转移支付2010年预算参考数" xfId="639"/>
    <cellStyle name="好_县区合并测算20080423(按照各省比重）_不含人员经费系数" xfId="640"/>
    <cellStyle name="好_成本差异系数_财力性转移支付2010年预算参考数" xfId="641"/>
    <cellStyle name="好_城建部门" xfId="642"/>
    <cellStyle name="好_第五部分(才淼、饶永宏）" xfId="643"/>
    <cellStyle name="好_分析缺口率" xfId="644"/>
    <cellStyle name="好_分析缺口率_财力性转移支付2010年预算参考数" xfId="645"/>
    <cellStyle name="好_分县成本差异系数" xfId="646"/>
    <cellStyle name="好_分县成本差异系数_不含人员经费系数" xfId="647"/>
    <cellStyle name="好_分县成本差异系数_不含人员经费系数_财力性转移支付2010年预算参考数" xfId="648"/>
    <cellStyle name="好_分县成本差异系数_财力性转移支付2010年预算参考数" xfId="649"/>
    <cellStyle name="好_分县成本差异系数_民生政策最低支出需求" xfId="650"/>
    <cellStyle name="好_分县成本差异系数_民生政策最低支出需求_财力性转移支付2010年预算参考数" xfId="651"/>
    <cellStyle name="好_附表" xfId="652"/>
    <cellStyle name="好_附表_财力性转移支付2010年预算参考数" xfId="653"/>
    <cellStyle name="好_行政(燃修费)_不含人员经费系数" xfId="654"/>
    <cellStyle name="好_行政(燃修费)_财力性转移支付2010年预算参考数" xfId="655"/>
    <cellStyle name="好_行政(燃修费)_民生政策最低支出需求" xfId="656"/>
    <cellStyle name="好_行政(燃修费)_民生政策最低支出需求_财力性转移支付2010年预算参考数" xfId="657"/>
    <cellStyle name="好_行政(燃修费)_县市旗测算-新科目（含人口规模效应）" xfId="658"/>
    <cellStyle name="好_行政(燃修费)_县市旗测算-新科目（含人口规模效应）_财力性转移支付2010年预算参考数" xfId="659"/>
    <cellStyle name="好_人员工资和公用经费3_财力性转移支付2010年预算参考数" xfId="660"/>
    <cellStyle name="好_行政（人员）" xfId="661"/>
    <cellStyle name="好_行政（人员）_不含人员经费系数" xfId="662"/>
    <cellStyle name="好_行政（人员）_不含人员经费系数_财力性转移支付2010年预算参考数" xfId="663"/>
    <cellStyle name="好_行政（人员）_财力性转移支付2010年预算参考数" xfId="664"/>
    <cellStyle name="好_行政（人员）_民生政策最低支出需求" xfId="665"/>
    <cellStyle name="好_行政（人员）_民生政策最低支出需求_财力性转移支付2010年预算参考数" xfId="666"/>
    <cellStyle name="好_行政（人员）_县市旗测算-新科目（含人口规模效应）" xfId="667"/>
    <cellStyle name="好_行政（人员）_县市旗测算-新科目（含人口规模效应）_财力性转移支付2010年预算参考数" xfId="668"/>
    <cellStyle name="好_行政公检法测算" xfId="669"/>
    <cellStyle name="好_行政公检法测算_不含人员经费系数" xfId="670"/>
    <cellStyle name="好_行政公检法测算_不含人员经费系数_财力性转移支付2010年预算参考数" xfId="671"/>
    <cellStyle name="好_行政公检法测算_财力性转移支付2010年预算参考数" xfId="672"/>
    <cellStyle name="好_行政公检法测算_民生政策最低支出需求" xfId="673"/>
    <cellStyle name="好_行政公检法测算_民生政策最低支出需求_财力性转移支付2010年预算参考数" xfId="674"/>
    <cellStyle name="好_行政公检法测算_县市旗测算-新科目（含人口规模效应）" xfId="675"/>
    <cellStyle name="好_行政公检法测算_县市旗测算-新科目（含人口规模效应）_财力性转移支付2010年预算参考数" xfId="676"/>
    <cellStyle name="好_河南 缺口县区测算(地方填报)_财力性转移支付2010年预算参考数" xfId="677"/>
    <cellStyle name="好_河南 缺口县区测算(地方填报白)_财力性转移支付2010年预算参考数" xfId="678"/>
    <cellStyle name="好_核定人数对比" xfId="679"/>
    <cellStyle name="好_核定人数对比_财力性转移支付2010年预算参考数" xfId="680"/>
    <cellStyle name="好_核定人数下发表" xfId="681"/>
    <cellStyle name="好_核定人数下发表_财力性转移支付2010年预算参考数" xfId="682"/>
    <cellStyle name="好_汇总" xfId="683"/>
    <cellStyle name="好_汇总_财力性转移支付2010年预算参考数" xfId="684"/>
    <cellStyle name="好_汇总表" xfId="685"/>
    <cellStyle name="好_汇总表_财力性转移支付2010年预算参考数" xfId="686"/>
    <cellStyle name="好_汇总表4" xfId="687"/>
    <cellStyle name="好_汇总表4_财力性转移支付2010年预算参考数" xfId="688"/>
    <cellStyle name="好_汇总表提前告知区县" xfId="689"/>
    <cellStyle name="好_汇总-县级财政报表附表" xfId="690"/>
    <cellStyle name="好_检验表" xfId="691"/>
    <cellStyle name="好_检验表（调整后）" xfId="692"/>
    <cellStyle name="好_教育(按照总人口测算）—20080416" xfId="693"/>
    <cellStyle name="好_教育(按照总人口测算）—20080416_不含人员经费系数" xfId="694"/>
    <cellStyle name="好_教育(按照总人口测算）—20080416_不含人员经费系数_财力性转移支付2010年预算参考数" xfId="695"/>
    <cellStyle name="好_教育(按照总人口测算）—20080416_财力性转移支付2010年预算参考数" xfId="696"/>
    <cellStyle name="好_教育(按照总人口测算）—20080416_民生政策最低支出需求" xfId="697"/>
    <cellStyle name="好_教育(按照总人口测算）—20080416_民生政策最低支出需求_财力性转移支付2010年预算参考数" xfId="698"/>
    <cellStyle name="好_教育(按照总人口测算）—20080416_县市旗测算-新科目（含人口规模效应）" xfId="699"/>
    <cellStyle name="好_教育(按照总人口测算）—20080416_县市旗测算-新科目（含人口规模效应）_财力性转移支付2010年预算参考数" xfId="700"/>
    <cellStyle name="好_丽江汇总" xfId="701"/>
    <cellStyle name="好_民生政策最低支出需求" xfId="702"/>
    <cellStyle name="好_民生政策最低支出需求_财力性转移支付2010年预算参考数" xfId="703"/>
    <cellStyle name="好_农林水和城市维护标准支出20080505－县区合计" xfId="704"/>
    <cellStyle name="好_农林水和城市维护标准支出20080505－县区合计_不含人员经费系数_财力性转移支付2010年预算参考数" xfId="705"/>
    <cellStyle name="好_农林水和城市维护标准支出20080505－县区合计_财力性转移支付2010年预算参考数" xfId="706"/>
    <cellStyle name="好_农林水和城市维护标准支出20080505－县区合计_民生政策最低支出需求" xfId="707"/>
    <cellStyle name="好_农林水和城市维护标准支出20080505－县区合计_民生政策最低支出需求_财力性转移支付2010年预算参考数" xfId="708"/>
    <cellStyle name="好_农林水和城市维护标准支出20080505－县区合计_县市旗测算-新科目（含人口规模效应）" xfId="709"/>
    <cellStyle name="好_农林水和城市维护标准支出20080505－县区合计_县市旗测算-新科目（含人口规模效应）_财力性转移支付2010年预算参考数" xfId="710"/>
    <cellStyle name="好_平邑" xfId="711"/>
    <cellStyle name="好_平邑_财力性转移支付2010年预算参考数" xfId="712"/>
    <cellStyle name="好_其他部门(按照总人口测算）—20080416" xfId="713"/>
    <cellStyle name="好_其他部门(按照总人口测算）—20080416_不含人员经费系数" xfId="714"/>
    <cellStyle name="好_其他部门(按照总人口测算）—20080416_不含人员经费系数_财力性转移支付2010年预算参考数" xfId="715"/>
    <cellStyle name="好_其他部门(按照总人口测算）—20080416_民生政策最低支出需求" xfId="716"/>
    <cellStyle name="好_其他部门(按照总人口测算）—20080416_民生政策最低支出需求_财力性转移支付2010年预算参考数" xfId="717"/>
    <cellStyle name="好_其他部门(按照总人口测算）—20080416_县市旗测算-新科目（含人口规模效应）" xfId="718"/>
    <cellStyle name="好_其他部门(按照总人口测算）—20080416_县市旗测算-新科目（含人口规模效应）_财力性转移支付2010年预算参考数" xfId="719"/>
    <cellStyle name="好_青海 缺口县区测算(地方填报)" xfId="720"/>
    <cellStyle name="好_青海 缺口县区测算(地方填报)_财力性转移支付2010年预算参考数" xfId="721"/>
    <cellStyle name="好_缺口县区测算" xfId="722"/>
    <cellStyle name="好_缺口县区测算（11.13）" xfId="723"/>
    <cellStyle name="好_缺口县区测算（11.13）_财力性转移支付2010年预算参考数" xfId="724"/>
    <cellStyle name="好_缺口县区测算(按2007支出增长25%测算)_财力性转移支付2010年预算参考数" xfId="725"/>
    <cellStyle name="好_缺口县区测算(按核定人数)" xfId="726"/>
    <cellStyle name="好_缺口县区测算(按核定人数)_财力性转移支付2010年预算参考数" xfId="727"/>
    <cellStyle name="好_缺口县区测算(财政部标准)_财力性转移支付2010年预算参考数" xfId="728"/>
    <cellStyle name="后继超级链接" xfId="729"/>
    <cellStyle name="好_缺口县区测算_财力性转移支付2010年预算参考数" xfId="730"/>
    <cellStyle name="好_人员工资和公用经费" xfId="731"/>
    <cellStyle name="千位_(人代会用)" xfId="732"/>
    <cellStyle name="好_人员工资和公用经费_财力性转移支付2010年预算参考数" xfId="733"/>
    <cellStyle name="好_人员工资和公用经费2" xfId="734"/>
    <cellStyle name="好_人员工资和公用经费2_财力性转移支付2010年预算参考数" xfId="735"/>
    <cellStyle name="好_人员工资和公用经费3" xfId="736"/>
    <cellStyle name="好_山东省民生支出标准_财力性转移支付2010年预算参考数" xfId="737"/>
    <cellStyle name="好_社保处下达区县2015年指标（第二批）" xfId="738"/>
    <cellStyle name="好_市辖区测算20080510" xfId="739"/>
    <cellStyle name="好_市辖区测算20080510_不含人员经费系数" xfId="740"/>
    <cellStyle name="好_市辖区测算20080510_不含人员经费系数_财力性转移支付2010年预算参考数" xfId="741"/>
    <cellStyle name="好_市辖区测算20080510_财力性转移支付2010年预算参考数" xfId="742"/>
    <cellStyle name="好_市辖区测算20080510_民生政策最低支出需求" xfId="743"/>
    <cellStyle name="好_市辖区测算20080510_民生政策最低支出需求_财力性转移支付2010年预算参考数" xfId="744"/>
    <cellStyle name="好_市辖区测算20080510_县市旗测算-新科目（含人口规模效应）" xfId="745"/>
    <cellStyle name="好_市辖区测算20080510_县市旗测算-新科目（含人口规模效应）_财力性转移支付2010年预算参考数" xfId="746"/>
    <cellStyle name="好_市辖区测算-新科目（20080626）" xfId="747"/>
    <cellStyle name="好_市辖区测算-新科目（20080626）_不含人员经费系数_财力性转移支付2010年预算参考数" xfId="748"/>
    <cellStyle name="好_市辖区测算-新科目（20080626）_财力性转移支付2010年预算参考数" xfId="749"/>
    <cellStyle name="好_市辖区测算-新科目（20080626）_民生政策最低支出需求_财力性转移支付2010年预算参考数" xfId="750"/>
    <cellStyle name="好_市辖区测算-新科目（20080626）_县市旗测算-新科目（含人口规模效应）" xfId="751"/>
    <cellStyle name="好_数据--基础数据--预算组--2015年人代会预算部分--2015.01.20--人代会前第6稿--按姚局意见改--调市级项级明细" xfId="752"/>
    <cellStyle name="好_同德" xfId="753"/>
    <cellStyle name="好_同德_财力性转移支付2010年预算参考数" xfId="754"/>
    <cellStyle name="好_危改资金测算" xfId="755"/>
    <cellStyle name="好_危改资金测算_财力性转移支付2010年预算参考数" xfId="756"/>
    <cellStyle name="好_卫生(按照总人口测算）—20080416" xfId="757"/>
    <cellStyle name="好_卫生(按照总人口测算）—20080416_不含人员经费系数" xfId="758"/>
    <cellStyle name="好_卫生(按照总人口测算）—20080416_不含人员经费系数_财力性转移支付2010年预算参考数" xfId="759"/>
    <cellStyle name="好_卫生(按照总人口测算）—20080416_财力性转移支付2010年预算参考数" xfId="760"/>
    <cellStyle name="好_卫生(按照总人口测算）—20080416_民生政策最低支出需求" xfId="761"/>
    <cellStyle name="好_卫生(按照总人口测算）—20080416_民生政策最低支出需求_财力性转移支付2010年预算参考数" xfId="762"/>
    <cellStyle name="好_卫生(按照总人口测算）—20080416_县市旗测算-新科目（含人口规模效应）" xfId="763"/>
    <cellStyle name="好_卫生(按照总人口测算）—20080416_县市旗测算-新科目（含人口规模效应）_财力性转移支付2010年预算参考数" xfId="764"/>
    <cellStyle name="好_卫生部门" xfId="765"/>
    <cellStyle name="好_卫生部门_财力性转移支付2010年预算参考数" xfId="766"/>
    <cellStyle name="好_文体广播部门" xfId="767"/>
    <cellStyle name="好_文体广播事业(按照总人口测算）—20080416" xfId="768"/>
    <cellStyle name="好_文体广播事业(按照总人口测算）—20080416_不含人员经费系数" xfId="769"/>
    <cellStyle name="好_文体广播事业(按照总人口测算）—20080416_不含人员经费系数_财力性转移支付2010年预算参考数" xfId="770"/>
    <cellStyle name="好_文体广播事业(按照总人口测算）—20080416_财力性转移支付2010年预算参考数" xfId="771"/>
    <cellStyle name="好_文体广播事业(按照总人口测算）—20080416_民生政策最低支出需求" xfId="772"/>
    <cellStyle name="好_文体广播事业(按照总人口测算）—20080416_民生政策最低支出需求_财力性转移支付2010年预算参考数" xfId="773"/>
    <cellStyle name="好_文体广播事业(按照总人口测算）—20080416_县市旗测算-新科目（含人口规模效应）_财力性转移支付2010年预算参考数" xfId="774"/>
    <cellStyle name="好_县区合并测算20080421" xfId="775"/>
    <cellStyle name="好_县区合并测算20080421_不含人员经费系数" xfId="776"/>
    <cellStyle name="好_县区合并测算20080421_不含人员经费系数_财力性转移支付2010年预算参考数" xfId="777"/>
    <cellStyle name="好_县区合并测算20080421_财力性转移支付2010年预算参考数" xfId="778"/>
    <cellStyle name="好_县区合并测算20080421_民生政策最低支出需求" xfId="779"/>
    <cellStyle name="好_县区合并测算20080421_民生政策最低支出需求_财力性转移支付2010年预算参考数" xfId="780"/>
    <cellStyle name="好_县区合并测算20080421_县市旗测算-新科目（含人口规模效应）" xfId="781"/>
    <cellStyle name="好_县区合并测算20080421_县市旗测算-新科目（含人口规模效应）_财力性转移支付2010年预算参考数" xfId="782"/>
    <cellStyle name="好_县区合并测算20080423(按照各省比重）" xfId="783"/>
    <cellStyle name="好_县区合并测算20080423(按照各省比重）_不含人员经费系数_财力性转移支付2010年预算参考数" xfId="784"/>
    <cellStyle name="好_县区合并测算20080423(按照各省比重）_财力性转移支付2010年预算参考数" xfId="785"/>
    <cellStyle name="好_县区合并测算20080423(按照各省比重）_民生政策最低支出需求" xfId="786"/>
    <cellStyle name="好_县区合并测算20080423(按照各省比重）_民生政策最低支出需求_财力性转移支付2010年预算参考数" xfId="787"/>
    <cellStyle name="好_县区合并测算20080423(按照各省比重）_县市旗测算-新科目（含人口规模效应）" xfId="788"/>
    <cellStyle name="好_县区合并测算20080423(按照各省比重）_县市旗测算-新科目（含人口规模效应）_财力性转移支付2010年预算参考数" xfId="789"/>
    <cellStyle name="好_县市旗测算20080508" xfId="790"/>
    <cellStyle name="好_县市旗测算20080508_财力性转移支付2010年预算参考数" xfId="791"/>
    <cellStyle name="好_县市旗测算20080508_民生政策最低支出需求" xfId="792"/>
    <cellStyle name="好_县市旗测算20080508_民生政策最低支出需求_财力性转移支付2010年预算参考数" xfId="793"/>
    <cellStyle name="好_县市旗测算20080508_县市旗测算-新科目（含人口规模效应）" xfId="794"/>
    <cellStyle name="好_县市旗测算20080508_县市旗测算-新科目（含人口规模效应）_财力性转移支付2010年预算参考数" xfId="795"/>
    <cellStyle name="好_县市旗测算-新科目（20080626）" xfId="796"/>
    <cellStyle name="好_县市旗测算-新科目（20080626）_不含人员经费系数" xfId="797"/>
    <cellStyle name="好_县市旗测算-新科目（20080626）_不含人员经费系数_财力性转移支付2010年预算参考数" xfId="798"/>
    <cellStyle name="好_县市旗测算-新科目（20080626）_财力性转移支付2010年预算参考数" xfId="799"/>
    <cellStyle name="好_县市旗测算-新科目（20080626）_民生政策最低支出需求" xfId="800"/>
    <cellStyle name="好_县市旗测算-新科目（20080626）_民生政策最低支出需求_财力性转移支付2010年预算参考数" xfId="801"/>
    <cellStyle name="好_县市旗测算-新科目（20080626）_县市旗测算-新科目（含人口规模效应）" xfId="802"/>
    <cellStyle name="好_县市旗测算-新科目（20080626）_县市旗测算-新科目（含人口规模效应）_财力性转移支付2010年预算参考数" xfId="803"/>
    <cellStyle name="好_县市旗测算-新科目（20080627）" xfId="804"/>
    <cellStyle name="好_县市旗测算-新科目（20080627）_不含人员经费系数" xfId="805"/>
    <cellStyle name="好_重点民生支出需求测算表社保（农村低保）081112" xfId="806"/>
    <cellStyle name="好_县市旗测算-新科目（20080627）_不含人员经费系数_财力性转移支付2010年预算参考数" xfId="807"/>
    <cellStyle name="好_县市旗测算-新科目（20080627）_财力性转移支付2010年预算参考数" xfId="808"/>
    <cellStyle name="好_县市旗测算-新科目（20080627）_民生政策最低支出需求" xfId="809"/>
    <cellStyle name="好_县市旗测算-新科目（20080627）_民生政策最低支出需求_财力性转移支付2010年预算参考数" xfId="810"/>
    <cellStyle name="好_县市旗测算-新科目（20080627）_县市旗测算-新科目（含人口规模效应）" xfId="811"/>
    <cellStyle name="好_县市旗测算-新科目（20080627）_县市旗测算-新科目（含人口规模效应）_财力性转移支付2010年预算参考数" xfId="812"/>
    <cellStyle name="好_一般预算支出口径剔除表_财力性转移支付2010年预算参考数" xfId="813"/>
    <cellStyle name="好_云南 缺口县区测算(地方填报)" xfId="814"/>
    <cellStyle name="好_云南 缺口县区测算(地方填报)_财力性转移支付2010年预算参考数" xfId="815"/>
    <cellStyle name="好_云南省2008年转移支付测算——州市本级考核部分及政策性测算" xfId="816"/>
    <cellStyle name="好_云南省2008年转移支付测算——州市本级考核部分及政策性测算_财力性转移支付2010年预算参考数" xfId="817"/>
    <cellStyle name="好_自行调整差异系数顺序" xfId="818"/>
    <cellStyle name="好_自行调整差异系数顺序_财力性转移支付2010年预算参考数" xfId="819"/>
    <cellStyle name="好_总人口" xfId="820"/>
    <cellStyle name="后继超链接" xfId="821"/>
    <cellStyle name="汇总 2" xfId="822"/>
    <cellStyle name="货币 2" xfId="823"/>
    <cellStyle name="计算 2" xfId="824"/>
    <cellStyle name="检查单元格 2" xfId="825"/>
    <cellStyle name="解释性文本 2" xfId="826"/>
    <cellStyle name="链接单元格 2" xfId="827"/>
    <cellStyle name="霓付 [0]_ +Foil &amp; -FOIL &amp; PAPER" xfId="828"/>
    <cellStyle name="霓付_ +Foil &amp; -FOIL &amp; PAPER" xfId="829"/>
    <cellStyle name="烹拳_ +Foil &amp; -FOIL &amp; PAPER" xfId="830"/>
    <cellStyle name="普通_ 白土" xfId="831"/>
    <cellStyle name="千分位[0]_ 白土" xfId="832"/>
    <cellStyle name="千分位_ 白土" xfId="833"/>
    <cellStyle name="千位[0]_(人代会用)" xfId="834"/>
    <cellStyle name="千位分隔 2" xfId="835"/>
    <cellStyle name="千位分隔 4" xfId="836"/>
    <cellStyle name="千位分隔[0] 2" xfId="837"/>
    <cellStyle name="千位分隔[0] 3" xfId="838"/>
    <cellStyle name="千位分隔[0] 4" xfId="839"/>
    <cellStyle name="千位分隔_20151228 2016预算草案中转移支付部分 崔填执行(1)" xfId="840"/>
    <cellStyle name="千位分季_新建 Microsoft Excel 工作表" xfId="841"/>
    <cellStyle name="钎霖_4岿角利" xfId="842"/>
    <cellStyle name="强调 1" xfId="843"/>
    <cellStyle name="强调 2" xfId="844"/>
    <cellStyle name="强调 3" xfId="845"/>
    <cellStyle name="强调文字颜色 1 2" xfId="846"/>
    <cellStyle name="强调文字颜色 2 2" xfId="847"/>
    <cellStyle name="强调文字颜色 3 2" xfId="848"/>
    <cellStyle name="强调文字颜色 5 2" xfId="849"/>
    <cellStyle name="输出 2" xfId="850"/>
    <cellStyle name="输入 2" xfId="851"/>
    <cellStyle name="数字" xfId="852"/>
    <cellStyle name="未定义" xfId="853"/>
    <cellStyle name="小数" xfId="854"/>
    <cellStyle name="样式 1" xfId="855"/>
    <cellStyle name="注释 2" xfId="856"/>
    <cellStyle name="콤마_BOILER-CO1" xfId="857"/>
    <cellStyle name="통화 [0]_BOILER-CO1" xfId="858"/>
    <cellStyle name="표준_0N-HANDLING " xfId="8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externalLink" Target="externalLinks/externalLink14.xml" /><Relationship Id="rId35" Type="http://schemas.openxmlformats.org/officeDocument/2006/relationships/externalLink" Target="externalLinks/externalLink15.xml" /><Relationship Id="rId36" Type="http://schemas.openxmlformats.org/officeDocument/2006/relationships/externalLink" Target="externalLinks/externalLink16.xml" /><Relationship Id="rId37" Type="http://schemas.openxmlformats.org/officeDocument/2006/relationships/externalLink" Target="externalLinks/externalLink17.xml" /><Relationship Id="rId38" Type="http://schemas.openxmlformats.org/officeDocument/2006/relationships/externalLink" Target="externalLinks/externalLink18.xml" /><Relationship Id="rId39" Type="http://schemas.openxmlformats.org/officeDocument/2006/relationships/externalLink" Target="externalLinks/externalLink19.xml" /><Relationship Id="rId40" Type="http://schemas.openxmlformats.org/officeDocument/2006/relationships/externalLink" Target="externalLinks/externalLink20.xml" /><Relationship Id="rId41" Type="http://schemas.openxmlformats.org/officeDocument/2006/relationships/externalLink" Target="externalLinks/externalLink21.xml" /><Relationship Id="rId42" Type="http://schemas.openxmlformats.org/officeDocument/2006/relationships/externalLink" Target="externalLinks/externalLink22.xml" /><Relationship Id="rId43" Type="http://schemas.openxmlformats.org/officeDocument/2006/relationships/externalLink" Target="externalLinks/externalLink23.xml" /><Relationship Id="rId44" Type="http://schemas.openxmlformats.org/officeDocument/2006/relationships/externalLink" Target="externalLinks/externalLink24.xml" /><Relationship Id="rId45" Type="http://schemas.openxmlformats.org/officeDocument/2006/relationships/externalLink" Target="externalLinks/externalLink25.xml" /><Relationship Id="rId46" Type="http://schemas.openxmlformats.org/officeDocument/2006/relationships/externalLink" Target="externalLinks/externalLink26.xml" /><Relationship Id="rId47" Type="http://schemas.openxmlformats.org/officeDocument/2006/relationships/externalLink" Target="externalLinks/externalLink27.xml" /><Relationship Id="rId48" Type="http://schemas.openxmlformats.org/officeDocument/2006/relationships/externalLink" Target="externalLinks/externalLink28.xml" /><Relationship Id="rId49" Type="http://schemas.openxmlformats.org/officeDocument/2006/relationships/externalLink" Target="externalLinks/externalLink29.xml" /><Relationship Id="rId50" Type="http://schemas.openxmlformats.org/officeDocument/2006/relationships/externalLink" Target="externalLinks/externalLink30.xml" /><Relationship Id="rId51" Type="http://schemas.openxmlformats.org/officeDocument/2006/relationships/externalLink" Target="externalLinks/externalLink31.xml" /><Relationship Id="rId52" Type="http://schemas.openxmlformats.org/officeDocument/2006/relationships/externalLink" Target="externalLinks/externalLink32.xml" /><Relationship Id="rId53" Type="http://schemas.openxmlformats.org/officeDocument/2006/relationships/externalLink" Target="externalLinks/externalLink33.xml" /><Relationship Id="rId54" Type="http://schemas.openxmlformats.org/officeDocument/2006/relationships/externalLink" Target="externalLinks/externalLink34.xml" /><Relationship Id="rId55" Type="http://schemas.openxmlformats.org/officeDocument/2006/relationships/externalLink" Target="externalLinks/externalLink35.xml" /><Relationship Id="rId56" Type="http://schemas.openxmlformats.org/officeDocument/2006/relationships/externalLink" Target="externalLinks/externalLink36.xml" /><Relationship Id="rId57" Type="http://schemas.openxmlformats.org/officeDocument/2006/relationships/externalLink" Target="externalLinks/externalLink37.xml" /><Relationship Id="rId58" Type="http://schemas.openxmlformats.org/officeDocument/2006/relationships/externalLink" Target="externalLinks/externalLink38.xml" /><Relationship Id="rId5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1556;&#40527;(10.38.150.84)\2015-01-17%2016_00_02\&#65281;&#65281;&#65281;2013&#24180;&#36130;&#25919;&#25910;&#20837;&#26376;&#25253;-12&#26376;&#65288;20140103&#39044;&#31639;&#31532;&#19971;&#31295;&#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9579;&#29840;\02&#23545;&#22806;&#25253;&#36865;&#25991;&#20214;\&#32473;&#25910;&#20837;&#32452;&#25991;&#20214;\Documents%20and%20Settings\user\&#26700;&#38754;\20081210&#33829;&#19994;&#31246;&#20998;&#31246;&#3044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 val="ocuments and Settings_user.SR_桌"/>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各年度收费、罚没、专项收入.xls_Sheet3"/>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______"/>
      <sheetName val="K17未交税金、应上交款项及其他未交款"/>
      <sheetName val="49预提费用"/>
      <sheetName val="K18預提費用"/>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REF"/>
      <sheetName val="杖_xl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 val="预算处报表_预算处表样.xls"/>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1">
      <selection activeCell="A4" sqref="A4:K4"/>
    </sheetView>
  </sheetViews>
  <sheetFormatPr defaultColWidth="9.00390625" defaultRowHeight="14.25"/>
  <cols>
    <col min="1" max="5" width="9.00390625" style="34" customWidth="1"/>
    <col min="6" max="6" width="26.375" style="34" bestFit="1" customWidth="1"/>
    <col min="7" max="16384" width="9.00390625" style="34" customWidth="1"/>
  </cols>
  <sheetData>
    <row r="1" spans="10:11" ht="14.25">
      <c r="J1" s="46"/>
      <c r="K1" s="46"/>
    </row>
    <row r="2" spans="1:11" ht="71.25" customHeight="1">
      <c r="A2" s="35"/>
      <c r="B2" s="35"/>
      <c r="C2" s="35"/>
      <c r="D2" s="36"/>
      <c r="E2" s="36"/>
      <c r="J2" s="47"/>
      <c r="K2" s="47"/>
    </row>
    <row r="3" spans="1:11" ht="71.25" customHeight="1">
      <c r="A3" s="35"/>
      <c r="B3" s="35"/>
      <c r="C3" s="35"/>
      <c r="D3" s="36"/>
      <c r="E3" s="36"/>
      <c r="J3" s="47"/>
      <c r="K3" s="47"/>
    </row>
    <row r="4" spans="1:11" ht="157.5" customHeight="1">
      <c r="A4" s="37" t="s">
        <v>0</v>
      </c>
      <c r="B4" s="37"/>
      <c r="C4" s="37"/>
      <c r="D4" s="37"/>
      <c r="E4" s="37"/>
      <c r="F4" s="37"/>
      <c r="G4" s="37"/>
      <c r="H4" s="37"/>
      <c r="I4" s="37"/>
      <c r="J4" s="37"/>
      <c r="K4" s="37"/>
    </row>
    <row r="6" spans="5:7" ht="14.25" customHeight="1">
      <c r="E6" s="38"/>
      <c r="F6" s="38"/>
      <c r="G6" s="38"/>
    </row>
    <row r="7" spans="5:7" ht="14.25" customHeight="1">
      <c r="E7" s="38"/>
      <c r="F7" s="38"/>
      <c r="G7" s="38"/>
    </row>
    <row r="8" spans="5:7" ht="14.25" customHeight="1">
      <c r="E8" s="38"/>
      <c r="F8" s="38"/>
      <c r="G8" s="38"/>
    </row>
    <row r="9" spans="1:11" ht="6" customHeight="1">
      <c r="A9" s="39"/>
      <c r="B9" s="39"/>
      <c r="C9" s="39"/>
      <c r="D9" s="39"/>
      <c r="E9" s="39"/>
      <c r="F9" s="39"/>
      <c r="G9" s="39"/>
      <c r="H9" s="39"/>
      <c r="I9" s="39"/>
      <c r="J9" s="39"/>
      <c r="K9" s="39"/>
    </row>
    <row r="10" spans="1:11" ht="14.25" hidden="1">
      <c r="A10" s="39"/>
      <c r="B10" s="39"/>
      <c r="C10" s="39"/>
      <c r="D10" s="39"/>
      <c r="E10" s="39"/>
      <c r="F10" s="39"/>
      <c r="G10" s="39"/>
      <c r="H10" s="39"/>
      <c r="I10" s="39"/>
      <c r="J10" s="39"/>
      <c r="K10" s="39"/>
    </row>
    <row r="11" spans="1:11" ht="14.25" hidden="1">
      <c r="A11" s="39"/>
      <c r="B11" s="39"/>
      <c r="C11" s="39"/>
      <c r="D11" s="39"/>
      <c r="E11" s="39"/>
      <c r="F11" s="39"/>
      <c r="G11" s="39"/>
      <c r="H11" s="39"/>
      <c r="I11" s="39"/>
      <c r="J11" s="39"/>
      <c r="K11" s="39"/>
    </row>
    <row r="12" spans="1:11" ht="14.25" hidden="1">
      <c r="A12" s="39"/>
      <c r="B12" s="39"/>
      <c r="C12" s="39"/>
      <c r="D12" s="39"/>
      <c r="E12" s="39"/>
      <c r="F12" s="39"/>
      <c r="G12" s="39"/>
      <c r="H12" s="39"/>
      <c r="I12" s="39"/>
      <c r="J12" s="39"/>
      <c r="K12" s="39"/>
    </row>
    <row r="13" spans="1:11" ht="14.25">
      <c r="A13" s="39"/>
      <c r="B13" s="39"/>
      <c r="C13" s="39"/>
      <c r="D13" s="39"/>
      <c r="E13" s="39"/>
      <c r="F13" s="39"/>
      <c r="G13" s="39"/>
      <c r="H13" s="39"/>
      <c r="I13" s="39"/>
      <c r="J13" s="39"/>
      <c r="K13" s="39"/>
    </row>
    <row r="14" spans="1:11" ht="14.25">
      <c r="A14" s="39"/>
      <c r="B14" s="39"/>
      <c r="C14" s="39"/>
      <c r="D14" s="39"/>
      <c r="E14" s="39"/>
      <c r="F14" s="39"/>
      <c r="G14" s="39"/>
      <c r="H14" s="39"/>
      <c r="I14" s="39"/>
      <c r="J14" s="39"/>
      <c r="K14" s="39"/>
    </row>
    <row r="15" spans="1:11" ht="14.25">
      <c r="A15" s="39"/>
      <c r="B15" s="39"/>
      <c r="C15" s="39"/>
      <c r="D15" s="39"/>
      <c r="E15" s="39"/>
      <c r="F15" s="39"/>
      <c r="G15" s="39"/>
      <c r="H15" s="39"/>
      <c r="I15" s="39"/>
      <c r="J15" s="39"/>
      <c r="K15" s="39"/>
    </row>
    <row r="16" spans="1:11" ht="14.25">
      <c r="A16" s="39"/>
      <c r="B16" s="39"/>
      <c r="C16" s="39"/>
      <c r="D16" s="39"/>
      <c r="E16" s="39"/>
      <c r="F16" s="39"/>
      <c r="G16" s="39"/>
      <c r="H16" s="39"/>
      <c r="I16" s="39"/>
      <c r="J16" s="39"/>
      <c r="K16" s="39"/>
    </row>
    <row r="17" spans="1:11" ht="14.25">
      <c r="A17" s="39"/>
      <c r="B17" s="39"/>
      <c r="C17" s="39"/>
      <c r="D17" s="39"/>
      <c r="E17" s="39"/>
      <c r="F17" s="39"/>
      <c r="G17" s="39"/>
      <c r="H17" s="39"/>
      <c r="I17" s="39"/>
      <c r="J17" s="39"/>
      <c r="K17" s="39"/>
    </row>
    <row r="22" ht="101.25" customHeight="1"/>
    <row r="23" ht="11.25" customHeight="1"/>
    <row r="26" ht="27">
      <c r="F26" s="40"/>
    </row>
    <row r="28" spans="1:11" ht="47.25" customHeight="1">
      <c r="A28" s="41"/>
      <c r="B28" s="41"/>
      <c r="C28" s="41"/>
      <c r="D28" s="41"/>
      <c r="E28" s="41"/>
      <c r="F28" s="41"/>
      <c r="G28" s="41"/>
      <c r="H28" s="41"/>
      <c r="I28" s="41"/>
      <c r="J28" s="41"/>
      <c r="K28" s="41"/>
    </row>
    <row r="29" spans="1:11" ht="35.25">
      <c r="A29" s="41"/>
      <c r="B29" s="41"/>
      <c r="C29" s="41"/>
      <c r="D29" s="41"/>
      <c r="E29" s="41"/>
      <c r="F29" s="42"/>
      <c r="G29" s="41"/>
      <c r="H29" s="41"/>
      <c r="I29" s="41"/>
      <c r="J29" s="41"/>
      <c r="K29" s="41"/>
    </row>
    <row r="30" spans="1:11" ht="35.25">
      <c r="A30" s="41"/>
      <c r="B30" s="41"/>
      <c r="C30" s="41"/>
      <c r="D30" s="41"/>
      <c r="E30" s="41"/>
      <c r="F30" s="41"/>
      <c r="G30" s="41"/>
      <c r="H30" s="41"/>
      <c r="I30" s="41"/>
      <c r="J30" s="41"/>
      <c r="K30" s="41"/>
    </row>
    <row r="31" spans="1:11" ht="35.25">
      <c r="A31" s="41"/>
      <c r="B31" s="41"/>
      <c r="C31" s="41"/>
      <c r="D31" s="41"/>
      <c r="E31" s="41"/>
      <c r="F31" s="41"/>
      <c r="G31" s="41"/>
      <c r="H31" s="41"/>
      <c r="I31" s="41"/>
      <c r="J31" s="41"/>
      <c r="K31" s="41"/>
    </row>
    <row r="32" spans="1:11" ht="35.25">
      <c r="A32" s="41"/>
      <c r="B32" s="41"/>
      <c r="C32" s="41"/>
      <c r="D32" s="41"/>
      <c r="E32" s="41"/>
      <c r="F32" s="41"/>
      <c r="G32" s="41"/>
      <c r="H32" s="41"/>
      <c r="I32" s="41"/>
      <c r="J32" s="41"/>
      <c r="K32" s="41"/>
    </row>
    <row r="33" spans="1:11" ht="14.25">
      <c r="A33" s="43"/>
      <c r="B33" s="43"/>
      <c r="C33" s="43"/>
      <c r="D33" s="43"/>
      <c r="E33" s="43"/>
      <c r="F33" s="43"/>
      <c r="G33" s="43"/>
      <c r="H33" s="43"/>
      <c r="I33" s="43"/>
      <c r="J33" s="43"/>
      <c r="K33" s="43"/>
    </row>
    <row r="34" spans="1:11" ht="14.25">
      <c r="A34" s="44"/>
      <c r="B34" s="44"/>
      <c r="C34" s="44"/>
      <c r="D34" s="44"/>
      <c r="E34" s="44"/>
      <c r="F34" s="44"/>
      <c r="G34" s="44"/>
      <c r="H34" s="44"/>
      <c r="I34" s="44"/>
      <c r="J34" s="44"/>
      <c r="K34" s="44"/>
    </row>
    <row r="35" spans="1:11" ht="35.25" customHeight="1">
      <c r="A35" s="44"/>
      <c r="B35" s="44"/>
      <c r="C35" s="44"/>
      <c r="D35" s="44"/>
      <c r="E35" s="44"/>
      <c r="F35" s="44"/>
      <c r="G35" s="44"/>
      <c r="H35" s="44"/>
      <c r="I35" s="44"/>
      <c r="J35" s="44"/>
      <c r="K35" s="44"/>
    </row>
    <row r="36" spans="6:11" ht="3.75" customHeight="1">
      <c r="F36" s="45"/>
      <c r="G36" s="45"/>
      <c r="H36" s="45"/>
      <c r="I36" s="45"/>
      <c r="J36" s="45"/>
      <c r="K36" s="45"/>
    </row>
    <row r="37" spans="6:11" ht="14.25" customHeight="1" hidden="1">
      <c r="F37" s="45"/>
      <c r="G37" s="45"/>
      <c r="H37" s="45"/>
      <c r="I37" s="45"/>
      <c r="J37" s="45"/>
      <c r="K37" s="45"/>
    </row>
    <row r="38" spans="6:11" ht="14.25" customHeight="1" hidden="1">
      <c r="F38" s="45"/>
      <c r="G38" s="45"/>
      <c r="H38" s="45"/>
      <c r="I38" s="45"/>
      <c r="J38" s="45"/>
      <c r="K38" s="45"/>
    </row>
    <row r="39" spans="6:11" ht="23.25" customHeight="1">
      <c r="F39" s="45"/>
      <c r="G39" s="45"/>
      <c r="H39" s="45"/>
      <c r="I39" s="45"/>
      <c r="J39" s="45"/>
      <c r="K39" s="45"/>
    </row>
  </sheetData>
  <sheetProtection/>
  <mergeCells count="7">
    <mergeCell ref="J1:K1"/>
    <mergeCell ref="A2:C2"/>
    <mergeCell ref="J2:K2"/>
    <mergeCell ref="A4:K4"/>
    <mergeCell ref="A34:K35"/>
    <mergeCell ref="E6:G8"/>
    <mergeCell ref="A9:K17"/>
  </mergeCells>
  <printOptions horizontalCentered="1" verticalCentered="1"/>
  <pageMargins left="0.5902777777777778" right="0.5902777777777778" top="0.7868055555555555" bottom="0.7868055555555555" header="0.5902777777777778" footer="0.2361111111111111"/>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dimension ref="A1:H15"/>
  <sheetViews>
    <sheetView showGridLines="0" showZeros="0" view="pageBreakPreview" zoomScaleNormal="70" zoomScaleSheetLayoutView="100" workbookViewId="0" topLeftCell="A1">
      <pane xSplit="2" ySplit="5" topLeftCell="C6" activePane="bottomRight" state="frozen"/>
      <selection pane="bottomRight" activeCell="G15" sqref="G15"/>
    </sheetView>
  </sheetViews>
  <sheetFormatPr defaultColWidth="9.00390625" defaultRowHeight="14.25"/>
  <cols>
    <col min="1" max="1" width="46.625" style="76" customWidth="1"/>
    <col min="2" max="2" width="12.625" style="76" customWidth="1"/>
    <col min="3" max="3" width="12.75390625" style="76" customWidth="1"/>
    <col min="4" max="4" width="11.875" style="76" customWidth="1"/>
    <col min="5" max="6" width="11.00390625" style="76" customWidth="1"/>
    <col min="7" max="7" width="14.875" style="52" customWidth="1"/>
    <col min="8" max="8" width="11.00390625" style="89" customWidth="1"/>
    <col min="9" max="16384" width="9.00390625" style="76" customWidth="1"/>
  </cols>
  <sheetData>
    <row r="1" spans="1:8" s="75" customFormat="1" ht="48" customHeight="1">
      <c r="A1" s="90" t="s">
        <v>1249</v>
      </c>
      <c r="B1" s="90"/>
      <c r="C1" s="90"/>
      <c r="D1" s="90"/>
      <c r="E1" s="90"/>
      <c r="F1" s="90"/>
      <c r="G1" s="90"/>
      <c r="H1" s="90"/>
    </row>
    <row r="2" spans="1:8" s="49" customFormat="1" ht="14.25">
      <c r="A2" s="49" t="s">
        <v>1250</v>
      </c>
      <c r="F2" s="80"/>
      <c r="H2" s="91" t="s">
        <v>3</v>
      </c>
    </row>
    <row r="3" spans="1:8" s="49" customFormat="1" ht="33.75" customHeight="1">
      <c r="A3" s="10" t="s">
        <v>4</v>
      </c>
      <c r="B3" s="81" t="s">
        <v>5</v>
      </c>
      <c r="C3" s="81"/>
      <c r="D3" s="81"/>
      <c r="E3" s="81"/>
      <c r="F3" s="81"/>
      <c r="G3" s="25" t="s">
        <v>1251</v>
      </c>
      <c r="H3" s="26"/>
    </row>
    <row r="4" spans="1:8" s="50" customFormat="1" ht="33.75" customHeight="1">
      <c r="A4" s="10"/>
      <c r="B4" s="10" t="s">
        <v>7</v>
      </c>
      <c r="C4" s="10" t="s">
        <v>8</v>
      </c>
      <c r="D4" s="10" t="s">
        <v>9</v>
      </c>
      <c r="E4" s="10" t="s">
        <v>10</v>
      </c>
      <c r="F4" s="10" t="s">
        <v>11</v>
      </c>
      <c r="G4" s="10" t="s">
        <v>7</v>
      </c>
      <c r="H4" s="27" t="s">
        <v>12</v>
      </c>
    </row>
    <row r="5" spans="1:8" ht="29.25" customHeight="1">
      <c r="A5" s="63" t="s">
        <v>1252</v>
      </c>
      <c r="B5" s="84">
        <f>SUM(B6:B11)</f>
        <v>0</v>
      </c>
      <c r="C5" s="84">
        <f aca="true" t="shared" si="0" ref="C5:H5">SUM(C6:C11)</f>
        <v>0</v>
      </c>
      <c r="D5" s="84">
        <f t="shared" si="0"/>
        <v>0</v>
      </c>
      <c r="E5" s="84">
        <f t="shared" si="0"/>
        <v>0</v>
      </c>
      <c r="F5" s="84">
        <f t="shared" si="0"/>
        <v>0</v>
      </c>
      <c r="G5" s="84">
        <f t="shared" si="0"/>
        <v>0</v>
      </c>
      <c r="H5" s="84">
        <f t="shared" si="0"/>
        <v>0</v>
      </c>
    </row>
    <row r="6" spans="1:8" ht="29.25" customHeight="1">
      <c r="A6" s="92" t="s">
        <v>1253</v>
      </c>
      <c r="B6" s="84">
        <v>0</v>
      </c>
      <c r="C6" s="84">
        <v>0</v>
      </c>
      <c r="D6" s="84">
        <v>0</v>
      </c>
      <c r="E6" s="84">
        <v>0</v>
      </c>
      <c r="F6" s="84">
        <v>0</v>
      </c>
      <c r="G6" s="84">
        <v>0</v>
      </c>
      <c r="H6" s="84">
        <v>0</v>
      </c>
    </row>
    <row r="7" spans="1:8" ht="29.25" customHeight="1">
      <c r="A7" s="92" t="s">
        <v>1254</v>
      </c>
      <c r="B7" s="84">
        <v>0</v>
      </c>
      <c r="C7" s="84">
        <v>0</v>
      </c>
      <c r="D7" s="84">
        <v>0</v>
      </c>
      <c r="E7" s="84">
        <v>0</v>
      </c>
      <c r="F7" s="84">
        <v>0</v>
      </c>
      <c r="G7" s="84">
        <v>0</v>
      </c>
      <c r="H7" s="84">
        <v>0</v>
      </c>
    </row>
    <row r="8" spans="1:8" ht="29.25" customHeight="1">
      <c r="A8" s="92" t="s">
        <v>1255</v>
      </c>
      <c r="B8" s="84">
        <v>0</v>
      </c>
      <c r="C8" s="84">
        <v>0</v>
      </c>
      <c r="D8" s="84">
        <v>0</v>
      </c>
      <c r="E8" s="84">
        <v>0</v>
      </c>
      <c r="F8" s="84">
        <v>0</v>
      </c>
      <c r="G8" s="84">
        <v>0</v>
      </c>
      <c r="H8" s="84">
        <v>0</v>
      </c>
    </row>
    <row r="9" spans="1:8" ht="29.25" customHeight="1">
      <c r="A9" s="92" t="s">
        <v>1256</v>
      </c>
      <c r="B9" s="84">
        <v>0</v>
      </c>
      <c r="C9" s="84">
        <v>0</v>
      </c>
      <c r="D9" s="84">
        <v>0</v>
      </c>
      <c r="E9" s="84">
        <v>0</v>
      </c>
      <c r="F9" s="84">
        <v>0</v>
      </c>
      <c r="G9" s="84">
        <v>0</v>
      </c>
      <c r="H9" s="84">
        <v>0</v>
      </c>
    </row>
    <row r="10" spans="1:8" ht="29.25" customHeight="1">
      <c r="A10" s="92" t="s">
        <v>1257</v>
      </c>
      <c r="B10" s="84">
        <v>0</v>
      </c>
      <c r="C10" s="84">
        <v>0</v>
      </c>
      <c r="D10" s="84">
        <v>0</v>
      </c>
      <c r="E10" s="84">
        <v>0</v>
      </c>
      <c r="F10" s="84">
        <v>0</v>
      </c>
      <c r="G10" s="84">
        <v>0</v>
      </c>
      <c r="H10" s="84">
        <v>0</v>
      </c>
    </row>
    <row r="11" spans="1:8" ht="29.25" customHeight="1">
      <c r="A11" s="93" t="s">
        <v>1258</v>
      </c>
      <c r="B11" s="94">
        <v>0</v>
      </c>
      <c r="C11" s="94">
        <v>0</v>
      </c>
      <c r="D11" s="94">
        <v>0</v>
      </c>
      <c r="E11" s="94">
        <v>0</v>
      </c>
      <c r="F11" s="94">
        <v>0</v>
      </c>
      <c r="G11" s="94">
        <v>0</v>
      </c>
      <c r="H11" s="94">
        <v>0</v>
      </c>
    </row>
    <row r="12" spans="1:8" s="88" customFormat="1" ht="29.25" customHeight="1">
      <c r="A12" s="95" t="s">
        <v>1259</v>
      </c>
      <c r="B12" s="96">
        <v>113703</v>
      </c>
      <c r="C12" s="96">
        <v>71687</v>
      </c>
      <c r="D12" s="97">
        <v>40000</v>
      </c>
      <c r="E12" s="98">
        <f>D12/C12*100</f>
        <v>55.79812239318147</v>
      </c>
      <c r="F12" s="84">
        <v>0</v>
      </c>
      <c r="G12" s="97">
        <v>255800</v>
      </c>
      <c r="H12" s="99">
        <f>G12/D12*100</f>
        <v>639.5</v>
      </c>
    </row>
    <row r="13" spans="1:8" ht="29.25" customHeight="1">
      <c r="A13" s="92" t="s">
        <v>1260</v>
      </c>
      <c r="B13" s="97">
        <v>113703</v>
      </c>
      <c r="C13" s="97">
        <v>71687</v>
      </c>
      <c r="D13" s="97">
        <v>40000</v>
      </c>
      <c r="E13" s="86">
        <f>D13/C13*100</f>
        <v>55.79812239318147</v>
      </c>
      <c r="F13" s="84">
        <v>0</v>
      </c>
      <c r="G13" s="97">
        <v>255800</v>
      </c>
      <c r="H13" s="100">
        <f>G13/D13*100</f>
        <v>639.5</v>
      </c>
    </row>
    <row r="14" spans="1:8" ht="29.25" customHeight="1">
      <c r="A14" s="63" t="s">
        <v>1261</v>
      </c>
      <c r="B14" s="84">
        <v>0</v>
      </c>
      <c r="C14" s="84">
        <v>0</v>
      </c>
      <c r="D14" s="84">
        <v>0</v>
      </c>
      <c r="E14" s="84">
        <v>0</v>
      </c>
      <c r="F14" s="84">
        <v>0</v>
      </c>
      <c r="G14" s="84">
        <v>0</v>
      </c>
      <c r="H14" s="84">
        <v>0</v>
      </c>
    </row>
    <row r="15" spans="1:8" ht="29.25" customHeight="1">
      <c r="A15" s="92" t="s">
        <v>1262</v>
      </c>
      <c r="B15" s="84">
        <v>0</v>
      </c>
      <c r="C15" s="84">
        <v>0</v>
      </c>
      <c r="D15" s="84">
        <v>0</v>
      </c>
      <c r="E15" s="84">
        <v>0</v>
      </c>
      <c r="F15" s="84">
        <v>0</v>
      </c>
      <c r="G15" s="84">
        <v>0</v>
      </c>
      <c r="H15" s="84">
        <v>0</v>
      </c>
    </row>
  </sheetData>
  <sheetProtection/>
  <mergeCells count="4">
    <mergeCell ref="A1:H1"/>
    <mergeCell ref="B3:F3"/>
    <mergeCell ref="G3:H3"/>
    <mergeCell ref="A3:A4"/>
  </mergeCells>
  <printOptions horizontalCentered="1" verticalCentered="1"/>
  <pageMargins left="0.5902777777777778" right="0.5902777777777778" top="0.7868055555555555" bottom="0.7868055555555555" header="0.5902777777777778" footer="0.2361111111111111"/>
  <pageSetup horizontalDpi="600" verticalDpi="600" orientation="landscape" paperSize="9" scale="72"/>
</worksheet>
</file>

<file path=xl/worksheets/sheet11.xml><?xml version="1.0" encoding="utf-8"?>
<worksheet xmlns="http://schemas.openxmlformats.org/spreadsheetml/2006/main" xmlns:r="http://schemas.openxmlformats.org/officeDocument/2006/relationships">
  <dimension ref="A1:H12"/>
  <sheetViews>
    <sheetView showGridLines="0" view="pageBreakPreview" zoomScaleNormal="70" zoomScaleSheetLayoutView="100" workbookViewId="0" topLeftCell="A1">
      <selection activeCell="F12" sqref="F12"/>
    </sheetView>
  </sheetViews>
  <sheetFormatPr defaultColWidth="9.00390625" defaultRowHeight="14.25"/>
  <cols>
    <col min="1" max="1" width="45.50390625" style="76" customWidth="1"/>
    <col min="2" max="4" width="12.75390625" style="77" customWidth="1"/>
    <col min="5" max="5" width="12.75390625" style="76" customWidth="1"/>
    <col min="6" max="6" width="15.125" style="77" customWidth="1"/>
    <col min="7" max="7" width="12.25390625" style="76" customWidth="1"/>
    <col min="8" max="16384" width="9.00390625" style="76" customWidth="1"/>
  </cols>
  <sheetData>
    <row r="1" spans="1:7" s="75" customFormat="1" ht="48" customHeight="1">
      <c r="A1" s="78" t="s">
        <v>1263</v>
      </c>
      <c r="B1" s="78"/>
      <c r="C1" s="78"/>
      <c r="D1" s="78"/>
      <c r="E1" s="78"/>
      <c r="F1" s="78"/>
      <c r="G1" s="78"/>
    </row>
    <row r="2" spans="1:7" s="49" customFormat="1" ht="14.25">
      <c r="A2" s="49" t="s">
        <v>1264</v>
      </c>
      <c r="B2" s="79"/>
      <c r="C2" s="79"/>
      <c r="D2" s="79"/>
      <c r="F2" s="79"/>
      <c r="G2" s="80" t="s">
        <v>3</v>
      </c>
    </row>
    <row r="3" spans="1:7" s="50" customFormat="1" ht="40.5" customHeight="1">
      <c r="A3" s="10" t="s">
        <v>4</v>
      </c>
      <c r="B3" s="81" t="s">
        <v>5</v>
      </c>
      <c r="C3" s="81"/>
      <c r="D3" s="81"/>
      <c r="E3" s="81"/>
      <c r="F3" s="62" t="s">
        <v>6</v>
      </c>
      <c r="G3" s="62"/>
    </row>
    <row r="4" spans="1:7" s="50" customFormat="1" ht="40.5" customHeight="1">
      <c r="A4" s="10"/>
      <c r="B4" s="10" t="s">
        <v>7</v>
      </c>
      <c r="C4" s="10" t="s">
        <v>8</v>
      </c>
      <c r="D4" s="10" t="s">
        <v>9</v>
      </c>
      <c r="E4" s="10" t="s">
        <v>10</v>
      </c>
      <c r="F4" s="10" t="s">
        <v>7</v>
      </c>
      <c r="G4" s="27" t="s">
        <v>12</v>
      </c>
    </row>
    <row r="5" spans="1:8" ht="37.5" customHeight="1">
      <c r="A5" s="10" t="s">
        <v>1265</v>
      </c>
      <c r="B5" s="82">
        <f aca="true" t="shared" si="0" ref="B5:G5">B6+B8</f>
        <v>113703</v>
      </c>
      <c r="C5" s="82">
        <f t="shared" si="0"/>
        <v>71687</v>
      </c>
      <c r="D5" s="82">
        <f t="shared" si="0"/>
        <v>40000</v>
      </c>
      <c r="E5" s="82">
        <f t="shared" si="0"/>
        <v>55.79812239318147</v>
      </c>
      <c r="F5" s="82">
        <f t="shared" si="0"/>
        <v>255800</v>
      </c>
      <c r="G5" s="82">
        <f t="shared" si="0"/>
        <v>639.5</v>
      </c>
      <c r="H5" s="83"/>
    </row>
    <row r="6" spans="1:8" ht="37.5" customHeight="1">
      <c r="A6" s="63" t="s">
        <v>1266</v>
      </c>
      <c r="B6" s="82">
        <f aca="true" t="shared" si="1" ref="B6:G6">SUM(B7)</f>
        <v>0</v>
      </c>
      <c r="C6" s="82">
        <f t="shared" si="1"/>
        <v>0</v>
      </c>
      <c r="D6" s="82">
        <f t="shared" si="1"/>
        <v>0</v>
      </c>
      <c r="E6" s="84">
        <f t="shared" si="1"/>
        <v>0</v>
      </c>
      <c r="F6" s="84">
        <f t="shared" si="1"/>
        <v>0</v>
      </c>
      <c r="G6" s="84">
        <f t="shared" si="1"/>
        <v>0</v>
      </c>
      <c r="H6" s="83"/>
    </row>
    <row r="7" spans="1:8" ht="37.5" customHeight="1">
      <c r="A7" s="85" t="s">
        <v>1267</v>
      </c>
      <c r="B7" s="82">
        <v>0</v>
      </c>
      <c r="C7" s="82">
        <v>0</v>
      </c>
      <c r="D7" s="82">
        <v>0</v>
      </c>
      <c r="E7" s="84">
        <v>0</v>
      </c>
      <c r="F7" s="84">
        <v>0</v>
      </c>
      <c r="G7" s="84">
        <v>0</v>
      </c>
      <c r="H7" s="83"/>
    </row>
    <row r="8" spans="1:8" ht="37.5" customHeight="1">
      <c r="A8" s="63" t="s">
        <v>1268</v>
      </c>
      <c r="B8" s="82">
        <f aca="true" t="shared" si="2" ref="B8:G8">SUM(B9:B11)</f>
        <v>113703</v>
      </c>
      <c r="C8" s="82">
        <f t="shared" si="2"/>
        <v>71687</v>
      </c>
      <c r="D8" s="82">
        <f t="shared" si="2"/>
        <v>40000</v>
      </c>
      <c r="E8" s="86">
        <f t="shared" si="2"/>
        <v>55.79812239318147</v>
      </c>
      <c r="F8" s="82">
        <f t="shared" si="2"/>
        <v>255800</v>
      </c>
      <c r="G8" s="82">
        <f t="shared" si="2"/>
        <v>639.5</v>
      </c>
      <c r="H8" s="83"/>
    </row>
    <row r="9" spans="1:8" ht="37.5" customHeight="1">
      <c r="A9" s="85" t="s">
        <v>1269</v>
      </c>
      <c r="B9" s="82">
        <v>113703</v>
      </c>
      <c r="C9" s="82">
        <v>71687</v>
      </c>
      <c r="D9" s="82">
        <v>40000</v>
      </c>
      <c r="E9" s="86">
        <f>D9/C9*100</f>
        <v>55.79812239318147</v>
      </c>
      <c r="F9" s="82">
        <v>255800</v>
      </c>
      <c r="G9" s="82">
        <f>F9/D9*100</f>
        <v>639.5</v>
      </c>
      <c r="H9" s="83"/>
    </row>
    <row r="10" spans="1:8" ht="37.5" customHeight="1">
      <c r="A10" s="85" t="s">
        <v>1270</v>
      </c>
      <c r="B10" s="84">
        <v>0</v>
      </c>
      <c r="C10" s="84">
        <v>0</v>
      </c>
      <c r="D10" s="84">
        <v>0</v>
      </c>
      <c r="E10" s="84">
        <v>0</v>
      </c>
      <c r="F10" s="84">
        <v>0</v>
      </c>
      <c r="G10" s="84">
        <v>0</v>
      </c>
      <c r="H10" s="83"/>
    </row>
    <row r="11" spans="1:8" ht="37.5" customHeight="1">
      <c r="A11" s="85" t="s">
        <v>1041</v>
      </c>
      <c r="B11" s="84">
        <v>0</v>
      </c>
      <c r="C11" s="84">
        <v>0</v>
      </c>
      <c r="D11" s="84">
        <v>0</v>
      </c>
      <c r="E11" s="84">
        <v>0</v>
      </c>
      <c r="F11" s="84">
        <v>0</v>
      </c>
      <c r="G11" s="84">
        <v>0</v>
      </c>
      <c r="H11" s="83"/>
    </row>
    <row r="12" spans="1:8" ht="37.5" customHeight="1">
      <c r="A12" s="87" t="s">
        <v>1271</v>
      </c>
      <c r="B12" s="84">
        <v>0</v>
      </c>
      <c r="C12" s="84">
        <v>0</v>
      </c>
      <c r="D12" s="84">
        <v>0</v>
      </c>
      <c r="E12" s="84">
        <v>0</v>
      </c>
      <c r="F12" s="84">
        <v>0</v>
      </c>
      <c r="G12" s="84">
        <v>0</v>
      </c>
      <c r="H12" s="83"/>
    </row>
  </sheetData>
  <sheetProtection/>
  <mergeCells count="4">
    <mergeCell ref="A1:G1"/>
    <mergeCell ref="B3:E3"/>
    <mergeCell ref="F3:G3"/>
    <mergeCell ref="A3:A4"/>
  </mergeCells>
  <printOptions horizontalCentered="1"/>
  <pageMargins left="0.5902777777777778" right="0.5902777777777778" top="0.9840277777777777" bottom="0.5902777777777778" header="0.5902777777777778" footer="0.2361111111111111"/>
  <pageSetup horizontalDpi="600" verticalDpi="600" orientation="landscape" paperSize="9" scale="94"/>
</worksheet>
</file>

<file path=xl/worksheets/sheet12.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4" customWidth="1"/>
    <col min="6" max="6" width="26.375" style="34" bestFit="1" customWidth="1"/>
    <col min="7" max="16384" width="9.00390625" style="34" customWidth="1"/>
  </cols>
  <sheetData>
    <row r="1" spans="10:11" ht="14.25">
      <c r="J1" s="46"/>
      <c r="K1" s="46"/>
    </row>
    <row r="2" spans="1:11" ht="71.25" customHeight="1">
      <c r="A2" s="35"/>
      <c r="B2" s="35"/>
      <c r="C2" s="35"/>
      <c r="D2" s="36"/>
      <c r="E2" s="36"/>
      <c r="J2" s="47"/>
      <c r="K2" s="47"/>
    </row>
    <row r="3" spans="1:11" ht="71.25" customHeight="1">
      <c r="A3" s="35"/>
      <c r="B3" s="35"/>
      <c r="C3" s="35"/>
      <c r="D3" s="36"/>
      <c r="E3" s="36"/>
      <c r="J3" s="47"/>
      <c r="K3" s="47"/>
    </row>
    <row r="4" spans="1:11" ht="157.5" customHeight="1">
      <c r="A4" s="37" t="s">
        <v>1272</v>
      </c>
      <c r="B4" s="37"/>
      <c r="C4" s="37"/>
      <c r="D4" s="37"/>
      <c r="E4" s="37"/>
      <c r="F4" s="37"/>
      <c r="G4" s="37"/>
      <c r="H4" s="37"/>
      <c r="I4" s="37"/>
      <c r="J4" s="37"/>
      <c r="K4" s="37"/>
    </row>
    <row r="6" spans="5:7" ht="14.25" customHeight="1">
      <c r="E6" s="38"/>
      <c r="F6" s="38"/>
      <c r="G6" s="38"/>
    </row>
    <row r="7" spans="5:7" ht="14.25" customHeight="1">
      <c r="E7" s="38"/>
      <c r="F7" s="38"/>
      <c r="G7" s="38"/>
    </row>
    <row r="8" spans="5:7" ht="14.25" customHeight="1">
      <c r="E8" s="38"/>
      <c r="F8" s="38"/>
      <c r="G8" s="38"/>
    </row>
    <row r="9" spans="1:11" ht="6" customHeight="1">
      <c r="A9" s="39"/>
      <c r="B9" s="39"/>
      <c r="C9" s="39"/>
      <c r="D9" s="39"/>
      <c r="E9" s="39"/>
      <c r="F9" s="39"/>
      <c r="G9" s="39"/>
      <c r="H9" s="39"/>
      <c r="I9" s="39"/>
      <c r="J9" s="39"/>
      <c r="K9" s="39"/>
    </row>
    <row r="10" spans="1:11" ht="14.25" hidden="1">
      <c r="A10" s="39"/>
      <c r="B10" s="39"/>
      <c r="C10" s="39"/>
      <c r="D10" s="39"/>
      <c r="E10" s="39"/>
      <c r="F10" s="39"/>
      <c r="G10" s="39"/>
      <c r="H10" s="39"/>
      <c r="I10" s="39"/>
      <c r="J10" s="39"/>
      <c r="K10" s="39"/>
    </row>
    <row r="11" spans="1:11" ht="14.25" hidden="1">
      <c r="A11" s="39"/>
      <c r="B11" s="39"/>
      <c r="C11" s="39"/>
      <c r="D11" s="39"/>
      <c r="E11" s="39"/>
      <c r="F11" s="39"/>
      <c r="G11" s="39"/>
      <c r="H11" s="39"/>
      <c r="I11" s="39"/>
      <c r="J11" s="39"/>
      <c r="K11" s="39"/>
    </row>
    <row r="12" spans="1:11" ht="14.25" hidden="1">
      <c r="A12" s="39"/>
      <c r="B12" s="39"/>
      <c r="C12" s="39"/>
      <c r="D12" s="39"/>
      <c r="E12" s="39"/>
      <c r="F12" s="39"/>
      <c r="G12" s="39"/>
      <c r="H12" s="39"/>
      <c r="I12" s="39"/>
      <c r="J12" s="39"/>
      <c r="K12" s="39"/>
    </row>
    <row r="13" spans="1:11" ht="14.25">
      <c r="A13" s="39"/>
      <c r="B13" s="39"/>
      <c r="C13" s="39"/>
      <c r="D13" s="39"/>
      <c r="E13" s="39"/>
      <c r="F13" s="39"/>
      <c r="G13" s="39"/>
      <c r="H13" s="39"/>
      <c r="I13" s="39"/>
      <c r="J13" s="39"/>
      <c r="K13" s="39"/>
    </row>
    <row r="14" spans="1:11" ht="14.25">
      <c r="A14" s="39"/>
      <c r="B14" s="39"/>
      <c r="C14" s="39"/>
      <c r="D14" s="39"/>
      <c r="E14" s="39"/>
      <c r="F14" s="39"/>
      <c r="G14" s="39"/>
      <c r="H14" s="39"/>
      <c r="I14" s="39"/>
      <c r="J14" s="39"/>
      <c r="K14" s="39"/>
    </row>
    <row r="15" spans="1:11" ht="14.25">
      <c r="A15" s="39"/>
      <c r="B15" s="39"/>
      <c r="C15" s="39"/>
      <c r="D15" s="39"/>
      <c r="E15" s="39"/>
      <c r="F15" s="39"/>
      <c r="G15" s="39"/>
      <c r="H15" s="39"/>
      <c r="I15" s="39"/>
      <c r="J15" s="39"/>
      <c r="K15" s="39"/>
    </row>
    <row r="16" spans="1:11" ht="14.25">
      <c r="A16" s="39"/>
      <c r="B16" s="39"/>
      <c r="C16" s="39"/>
      <c r="D16" s="39"/>
      <c r="E16" s="39"/>
      <c r="F16" s="39"/>
      <c r="G16" s="39"/>
      <c r="H16" s="39"/>
      <c r="I16" s="39"/>
      <c r="J16" s="39"/>
      <c r="K16" s="39"/>
    </row>
    <row r="17" spans="1:11" ht="14.25">
      <c r="A17" s="39"/>
      <c r="B17" s="39"/>
      <c r="C17" s="39"/>
      <c r="D17" s="39"/>
      <c r="E17" s="39"/>
      <c r="F17" s="39"/>
      <c r="G17" s="39"/>
      <c r="H17" s="39"/>
      <c r="I17" s="39"/>
      <c r="J17" s="39"/>
      <c r="K17" s="39"/>
    </row>
    <row r="22" ht="101.25" customHeight="1"/>
    <row r="23" ht="11.25" customHeight="1"/>
    <row r="26" ht="27">
      <c r="F26" s="40"/>
    </row>
    <row r="28" spans="1:11" ht="47.25" customHeight="1">
      <c r="A28" s="41"/>
      <c r="B28" s="41"/>
      <c r="C28" s="41"/>
      <c r="D28" s="41"/>
      <c r="E28" s="41"/>
      <c r="F28" s="41"/>
      <c r="G28" s="41"/>
      <c r="H28" s="41"/>
      <c r="I28" s="41"/>
      <c r="J28" s="41"/>
      <c r="K28" s="41"/>
    </row>
    <row r="29" spans="1:11" ht="35.25">
      <c r="A29" s="41"/>
      <c r="B29" s="41"/>
      <c r="C29" s="41"/>
      <c r="D29" s="41"/>
      <c r="E29" s="41"/>
      <c r="F29" s="42"/>
      <c r="G29" s="41"/>
      <c r="H29" s="41"/>
      <c r="I29" s="41"/>
      <c r="J29" s="41"/>
      <c r="K29" s="41"/>
    </row>
    <row r="30" spans="1:11" ht="35.25">
      <c r="A30" s="41"/>
      <c r="B30" s="41"/>
      <c r="C30" s="41"/>
      <c r="D30" s="41"/>
      <c r="E30" s="41"/>
      <c r="F30" s="41"/>
      <c r="G30" s="41"/>
      <c r="H30" s="41"/>
      <c r="I30" s="41"/>
      <c r="J30" s="41"/>
      <c r="K30" s="41"/>
    </row>
    <row r="31" spans="1:11" ht="35.25">
      <c r="A31" s="41"/>
      <c r="B31" s="41"/>
      <c r="C31" s="41"/>
      <c r="D31" s="41"/>
      <c r="E31" s="41"/>
      <c r="F31" s="41"/>
      <c r="G31" s="41"/>
      <c r="H31" s="41"/>
      <c r="I31" s="41"/>
      <c r="J31" s="41"/>
      <c r="K31" s="41"/>
    </row>
    <row r="32" spans="1:11" ht="35.25">
      <c r="A32" s="41"/>
      <c r="B32" s="41"/>
      <c r="C32" s="41"/>
      <c r="D32" s="41"/>
      <c r="E32" s="41"/>
      <c r="F32" s="41"/>
      <c r="G32" s="41"/>
      <c r="H32" s="41"/>
      <c r="I32" s="41"/>
      <c r="J32" s="41"/>
      <c r="K32" s="41"/>
    </row>
    <row r="33" spans="1:11" ht="14.25">
      <c r="A33" s="43"/>
      <c r="B33" s="43"/>
      <c r="C33" s="43"/>
      <c r="D33" s="43"/>
      <c r="E33" s="43"/>
      <c r="F33" s="43"/>
      <c r="G33" s="43"/>
      <c r="H33" s="43"/>
      <c r="I33" s="43"/>
      <c r="J33" s="43"/>
      <c r="K33" s="43"/>
    </row>
    <row r="34" spans="1:11" ht="14.25">
      <c r="A34" s="44"/>
      <c r="B34" s="44"/>
      <c r="C34" s="44"/>
      <c r="D34" s="44"/>
      <c r="E34" s="44"/>
      <c r="F34" s="44"/>
      <c r="G34" s="44"/>
      <c r="H34" s="44"/>
      <c r="I34" s="44"/>
      <c r="J34" s="44"/>
      <c r="K34" s="44"/>
    </row>
    <row r="35" spans="1:11" ht="35.25" customHeight="1">
      <c r="A35" s="44"/>
      <c r="B35" s="44"/>
      <c r="C35" s="44"/>
      <c r="D35" s="44"/>
      <c r="E35" s="44"/>
      <c r="F35" s="44"/>
      <c r="G35" s="44"/>
      <c r="H35" s="44"/>
      <c r="I35" s="44"/>
      <c r="J35" s="44"/>
      <c r="K35" s="44"/>
    </row>
    <row r="36" spans="6:11" ht="3.75" customHeight="1">
      <c r="F36" s="45"/>
      <c r="G36" s="45"/>
      <c r="H36" s="45"/>
      <c r="I36" s="45"/>
      <c r="J36" s="45"/>
      <c r="K36" s="45"/>
    </row>
    <row r="37" spans="6:11" ht="14.25" customHeight="1" hidden="1">
      <c r="F37" s="45"/>
      <c r="G37" s="45"/>
      <c r="H37" s="45"/>
      <c r="I37" s="45"/>
      <c r="J37" s="45"/>
      <c r="K37" s="45"/>
    </row>
    <row r="38" spans="6:11" ht="14.25" customHeight="1" hidden="1">
      <c r="F38" s="45"/>
      <c r="G38" s="45"/>
      <c r="H38" s="45"/>
      <c r="I38" s="45"/>
      <c r="J38" s="45"/>
      <c r="K38" s="45"/>
    </row>
    <row r="39" spans="6:11" ht="23.25" customHeight="1">
      <c r="F39" s="45"/>
      <c r="G39" s="45"/>
      <c r="H39" s="45"/>
      <c r="I39" s="45"/>
      <c r="J39" s="45"/>
      <c r="K39" s="45"/>
    </row>
  </sheetData>
  <sheetProtection/>
  <mergeCells count="7">
    <mergeCell ref="J1:K1"/>
    <mergeCell ref="A2:C2"/>
    <mergeCell ref="J2:K2"/>
    <mergeCell ref="A4:K4"/>
    <mergeCell ref="A9:K17"/>
    <mergeCell ref="A34:K35"/>
    <mergeCell ref="E6:G8"/>
  </mergeCells>
  <printOptions horizontalCentered="1" verticalCentered="1"/>
  <pageMargins left="0.5902777777777778" right="0.5902777777777778" top="0.7868055555555555" bottom="0.7868055555555555" header="0.5902777777777778" footer="0.2361111111111111"/>
  <pageSetup horizontalDpi="600" verticalDpi="600" orientation="landscape" paperSize="9" scale="72"/>
</worksheet>
</file>

<file path=xl/worksheets/sheet13.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1">
      <selection activeCell="C5" sqref="C5:G5"/>
    </sheetView>
  </sheetViews>
  <sheetFormatPr defaultColWidth="9.00390625" defaultRowHeight="14.25"/>
  <cols>
    <col min="1" max="1" width="42.75390625" style="52" customWidth="1"/>
    <col min="2" max="3" width="13.75390625" style="52" customWidth="1"/>
    <col min="4" max="4" width="12.00390625" style="52" customWidth="1"/>
    <col min="5" max="5" width="12.00390625" style="53" customWidth="1"/>
    <col min="6" max="6" width="13.75390625" style="71" customWidth="1"/>
    <col min="7" max="7" width="15.375" style="54" customWidth="1"/>
    <col min="8" max="8" width="7.00390625" style="53" customWidth="1"/>
    <col min="9" max="9" width="9.00390625" style="52" customWidth="1"/>
    <col min="10" max="10" width="13.375" style="52" customWidth="1"/>
    <col min="11" max="16384" width="9.00390625" style="52" customWidth="1"/>
  </cols>
  <sheetData>
    <row r="1" spans="1:8" s="48" customFormat="1" ht="48" customHeight="1">
      <c r="A1" s="55" t="s">
        <v>1273</v>
      </c>
      <c r="B1" s="55"/>
      <c r="C1" s="55"/>
      <c r="D1" s="55"/>
      <c r="E1" s="55"/>
      <c r="F1" s="55"/>
      <c r="G1" s="55"/>
      <c r="H1" s="55"/>
    </row>
    <row r="2" spans="1:8" s="49" customFormat="1" ht="14.25">
      <c r="A2" s="49" t="s">
        <v>1274</v>
      </c>
      <c r="E2" s="56"/>
      <c r="F2" s="72"/>
      <c r="G2" s="58" t="s">
        <v>3</v>
      </c>
      <c r="H2" s="56"/>
    </row>
    <row r="3" spans="1:8" s="50" customFormat="1" ht="33" customHeight="1">
      <c r="A3" s="10" t="s">
        <v>4</v>
      </c>
      <c r="B3" s="59" t="s">
        <v>5</v>
      </c>
      <c r="C3" s="60"/>
      <c r="D3" s="60"/>
      <c r="E3" s="61"/>
      <c r="F3" s="62" t="s">
        <v>6</v>
      </c>
      <c r="G3" s="62"/>
      <c r="H3" s="73"/>
    </row>
    <row r="4" spans="1:8" s="50" customFormat="1" ht="33" customHeight="1">
      <c r="A4" s="10"/>
      <c r="B4" s="10" t="s">
        <v>7</v>
      </c>
      <c r="C4" s="10" t="s">
        <v>9</v>
      </c>
      <c r="D4" s="10" t="s">
        <v>10</v>
      </c>
      <c r="E4" s="10" t="s">
        <v>11</v>
      </c>
      <c r="F4" s="10" t="s">
        <v>7</v>
      </c>
      <c r="G4" s="27" t="s">
        <v>12</v>
      </c>
      <c r="H4" s="73"/>
    </row>
    <row r="5" spans="1:11" ht="23.25" customHeight="1">
      <c r="A5" s="63" t="s">
        <v>1275</v>
      </c>
      <c r="B5" s="14">
        <v>0</v>
      </c>
      <c r="C5" s="14">
        <v>0</v>
      </c>
      <c r="D5" s="14">
        <v>0</v>
      </c>
      <c r="E5" s="14">
        <v>0</v>
      </c>
      <c r="F5" s="14">
        <v>0</v>
      </c>
      <c r="G5" s="14">
        <v>0</v>
      </c>
      <c r="H5" s="74"/>
      <c r="I5" s="68"/>
      <c r="J5" s="69"/>
      <c r="K5" s="69"/>
    </row>
    <row r="6" spans="1:11" ht="23.25" customHeight="1">
      <c r="A6" s="66" t="s">
        <v>1276</v>
      </c>
      <c r="B6" s="14">
        <v>0</v>
      </c>
      <c r="C6" s="14">
        <v>0</v>
      </c>
      <c r="D6" s="14">
        <v>0</v>
      </c>
      <c r="E6" s="14">
        <v>0</v>
      </c>
      <c r="F6" s="14">
        <v>0</v>
      </c>
      <c r="G6" s="14">
        <v>0</v>
      </c>
      <c r="H6" s="74"/>
      <c r="I6" s="68"/>
      <c r="J6" s="69"/>
      <c r="K6" s="69"/>
    </row>
    <row r="7" spans="1:11" ht="23.25" customHeight="1">
      <c r="A7" s="66" t="s">
        <v>1277</v>
      </c>
      <c r="B7" s="14">
        <v>0</v>
      </c>
      <c r="C7" s="14">
        <v>0</v>
      </c>
      <c r="D7" s="14">
        <v>0</v>
      </c>
      <c r="E7" s="14">
        <v>0</v>
      </c>
      <c r="F7" s="14">
        <v>0</v>
      </c>
      <c r="G7" s="14">
        <v>0</v>
      </c>
      <c r="H7" s="74"/>
      <c r="I7" s="68"/>
      <c r="J7" s="69"/>
      <c r="K7" s="69"/>
    </row>
    <row r="8" spans="1:11" ht="23.25" customHeight="1">
      <c r="A8" s="66" t="s">
        <v>1278</v>
      </c>
      <c r="B8" s="14">
        <v>0</v>
      </c>
      <c r="C8" s="14">
        <v>0</v>
      </c>
      <c r="D8" s="14">
        <v>0</v>
      </c>
      <c r="E8" s="14">
        <v>0</v>
      </c>
      <c r="F8" s="14">
        <v>0</v>
      </c>
      <c r="G8" s="14">
        <v>0</v>
      </c>
      <c r="H8" s="74"/>
      <c r="I8" s="68"/>
      <c r="J8" s="69"/>
      <c r="K8" s="69"/>
    </row>
    <row r="9" spans="1:11" ht="23.25" customHeight="1">
      <c r="A9" s="65" t="s">
        <v>1279</v>
      </c>
      <c r="B9" s="14">
        <v>0</v>
      </c>
      <c r="C9" s="14">
        <v>0</v>
      </c>
      <c r="D9" s="14">
        <v>0</v>
      </c>
      <c r="E9" s="14">
        <v>0</v>
      </c>
      <c r="F9" s="14">
        <v>0</v>
      </c>
      <c r="G9" s="14">
        <v>0</v>
      </c>
      <c r="H9" s="74"/>
      <c r="I9" s="68"/>
      <c r="J9" s="69"/>
      <c r="K9" s="69"/>
    </row>
    <row r="10" spans="1:11" ht="23.25" customHeight="1">
      <c r="A10" s="66" t="s">
        <v>1276</v>
      </c>
      <c r="B10" s="14">
        <v>0</v>
      </c>
      <c r="C10" s="14">
        <v>0</v>
      </c>
      <c r="D10" s="14">
        <v>0</v>
      </c>
      <c r="E10" s="14">
        <v>0</v>
      </c>
      <c r="F10" s="14">
        <v>0</v>
      </c>
      <c r="G10" s="14">
        <v>0</v>
      </c>
      <c r="H10" s="74"/>
      <c r="I10" s="68"/>
      <c r="J10" s="69"/>
      <c r="K10" s="69"/>
    </row>
    <row r="11" spans="1:11" ht="23.25" customHeight="1">
      <c r="A11" s="66" t="s">
        <v>1277</v>
      </c>
      <c r="B11" s="14">
        <v>0</v>
      </c>
      <c r="C11" s="14">
        <v>0</v>
      </c>
      <c r="D11" s="14">
        <v>0</v>
      </c>
      <c r="E11" s="14">
        <v>0</v>
      </c>
      <c r="F11" s="14">
        <v>0</v>
      </c>
      <c r="G11" s="14">
        <v>0</v>
      </c>
      <c r="H11" s="74"/>
      <c r="I11" s="68"/>
      <c r="J11" s="69"/>
      <c r="K11" s="69"/>
    </row>
    <row r="12" spans="1:11" ht="23.25" customHeight="1">
      <c r="A12" s="66" t="s">
        <v>1278</v>
      </c>
      <c r="B12" s="14">
        <v>0</v>
      </c>
      <c r="C12" s="14">
        <v>0</v>
      </c>
      <c r="D12" s="14">
        <v>0</v>
      </c>
      <c r="E12" s="14">
        <v>0</v>
      </c>
      <c r="F12" s="14">
        <v>0</v>
      </c>
      <c r="G12" s="14">
        <v>0</v>
      </c>
      <c r="H12" s="74"/>
      <c r="I12" s="68"/>
      <c r="J12" s="69"/>
      <c r="K12" s="69"/>
    </row>
    <row r="13" spans="1:11" ht="23.25" customHeight="1">
      <c r="A13" s="66" t="s">
        <v>1280</v>
      </c>
      <c r="B13" s="14">
        <v>0</v>
      </c>
      <c r="C13" s="14">
        <v>0</v>
      </c>
      <c r="D13" s="14">
        <v>0</v>
      </c>
      <c r="E13" s="14">
        <v>0</v>
      </c>
      <c r="F13" s="14">
        <v>0</v>
      </c>
      <c r="G13" s="14">
        <v>0</v>
      </c>
      <c r="H13" s="74"/>
      <c r="I13" s="68"/>
      <c r="J13" s="69"/>
      <c r="K13" s="69"/>
    </row>
    <row r="14" spans="1:11" ht="23.25" customHeight="1">
      <c r="A14" s="66" t="s">
        <v>1276</v>
      </c>
      <c r="B14" s="14">
        <v>0</v>
      </c>
      <c r="C14" s="14">
        <v>0</v>
      </c>
      <c r="D14" s="14">
        <v>0</v>
      </c>
      <c r="E14" s="14">
        <v>0</v>
      </c>
      <c r="F14" s="14">
        <v>0</v>
      </c>
      <c r="G14" s="14">
        <v>0</v>
      </c>
      <c r="H14" s="74"/>
      <c r="I14" s="68"/>
      <c r="J14" s="69"/>
      <c r="K14" s="69"/>
    </row>
    <row r="15" spans="1:11" ht="23.25" customHeight="1">
      <c r="A15" s="66" t="s">
        <v>1278</v>
      </c>
      <c r="B15" s="14">
        <v>0</v>
      </c>
      <c r="C15" s="14">
        <v>0</v>
      </c>
      <c r="D15" s="14">
        <v>0</v>
      </c>
      <c r="E15" s="14">
        <v>0</v>
      </c>
      <c r="F15" s="14">
        <v>0</v>
      </c>
      <c r="G15" s="14">
        <v>0</v>
      </c>
      <c r="H15" s="74"/>
      <c r="I15" s="68"/>
      <c r="J15" s="69"/>
      <c r="K15" s="69"/>
    </row>
    <row r="16" spans="1:10" s="51" customFormat="1" ht="23.25" customHeight="1">
      <c r="A16" s="66" t="s">
        <v>1281</v>
      </c>
      <c r="B16" s="14">
        <v>0</v>
      </c>
      <c r="C16" s="14">
        <v>0</v>
      </c>
      <c r="D16" s="14">
        <v>0</v>
      </c>
      <c r="E16" s="14">
        <v>0</v>
      </c>
      <c r="F16" s="14">
        <v>0</v>
      </c>
      <c r="G16" s="14">
        <v>0</v>
      </c>
      <c r="H16" s="74"/>
      <c r="J16" s="70"/>
    </row>
    <row r="17" spans="1:8" s="51" customFormat="1" ht="23.25" customHeight="1">
      <c r="A17" s="66" t="s">
        <v>1276</v>
      </c>
      <c r="B17" s="14">
        <v>0</v>
      </c>
      <c r="C17" s="14">
        <v>0</v>
      </c>
      <c r="D17" s="14">
        <v>0</v>
      </c>
      <c r="E17" s="14">
        <v>0</v>
      </c>
      <c r="F17" s="14">
        <v>0</v>
      </c>
      <c r="G17" s="14">
        <v>0</v>
      </c>
      <c r="H17" s="74"/>
    </row>
    <row r="18" spans="1:8" s="51" customFormat="1" ht="23.25" customHeight="1">
      <c r="A18" s="66" t="s">
        <v>1277</v>
      </c>
      <c r="B18" s="14">
        <v>0</v>
      </c>
      <c r="C18" s="14">
        <v>0</v>
      </c>
      <c r="D18" s="14">
        <v>0</v>
      </c>
      <c r="E18" s="14">
        <v>0</v>
      </c>
      <c r="F18" s="14">
        <v>0</v>
      </c>
      <c r="G18" s="14">
        <v>0</v>
      </c>
      <c r="H18" s="74"/>
    </row>
    <row r="19" spans="1:11" ht="23.25" customHeight="1">
      <c r="A19" s="66" t="s">
        <v>1278</v>
      </c>
      <c r="B19" s="14">
        <v>0</v>
      </c>
      <c r="C19" s="14">
        <v>0</v>
      </c>
      <c r="D19" s="14">
        <v>0</v>
      </c>
      <c r="E19" s="14">
        <v>0</v>
      </c>
      <c r="F19" s="14">
        <v>0</v>
      </c>
      <c r="G19" s="14">
        <v>0</v>
      </c>
      <c r="H19" s="74"/>
      <c r="I19" s="68"/>
      <c r="J19" s="69"/>
      <c r="K19" s="69"/>
    </row>
    <row r="20" spans="1:8" s="51" customFormat="1" ht="23.25" customHeight="1">
      <c r="A20" s="66" t="s">
        <v>1282</v>
      </c>
      <c r="B20" s="14">
        <v>0</v>
      </c>
      <c r="C20" s="14">
        <v>0</v>
      </c>
      <c r="D20" s="14">
        <v>0</v>
      </c>
      <c r="E20" s="14">
        <v>0</v>
      </c>
      <c r="F20" s="14">
        <v>0</v>
      </c>
      <c r="G20" s="14">
        <v>0</v>
      </c>
      <c r="H20" s="74"/>
    </row>
    <row r="21" spans="1:8" s="51" customFormat="1" ht="23.25" customHeight="1">
      <c r="A21" s="66" t="s">
        <v>1276</v>
      </c>
      <c r="B21" s="14">
        <v>0</v>
      </c>
      <c r="C21" s="14">
        <v>0</v>
      </c>
      <c r="D21" s="14">
        <v>0</v>
      </c>
      <c r="E21" s="14">
        <v>0</v>
      </c>
      <c r="F21" s="14">
        <v>0</v>
      </c>
      <c r="G21" s="14">
        <v>0</v>
      </c>
      <c r="H21" s="74"/>
    </row>
    <row r="22" spans="1:11" ht="23.25" customHeight="1">
      <c r="A22" s="66" t="s">
        <v>1278</v>
      </c>
      <c r="B22" s="14">
        <v>0</v>
      </c>
      <c r="C22" s="14">
        <v>0</v>
      </c>
      <c r="D22" s="14">
        <v>0</v>
      </c>
      <c r="E22" s="14">
        <v>0</v>
      </c>
      <c r="F22" s="14">
        <v>0</v>
      </c>
      <c r="G22" s="14">
        <v>0</v>
      </c>
      <c r="H22" s="74"/>
      <c r="I22" s="68"/>
      <c r="J22" s="69"/>
      <c r="K22" s="69"/>
    </row>
    <row r="23" spans="1:8" s="51" customFormat="1" ht="23.25" customHeight="1">
      <c r="A23" s="67" t="s">
        <v>1283</v>
      </c>
      <c r="B23" s="14">
        <v>0</v>
      </c>
      <c r="C23" s="14">
        <v>0</v>
      </c>
      <c r="D23" s="14">
        <v>0</v>
      </c>
      <c r="E23" s="14">
        <v>0</v>
      </c>
      <c r="F23" s="14">
        <v>0</v>
      </c>
      <c r="G23" s="14">
        <v>0</v>
      </c>
      <c r="H23" s="74"/>
    </row>
    <row r="24" spans="1:8" s="51" customFormat="1" ht="23.25" customHeight="1">
      <c r="A24" s="66" t="s">
        <v>1276</v>
      </c>
      <c r="B24" s="14">
        <v>0</v>
      </c>
      <c r="C24" s="14">
        <v>0</v>
      </c>
      <c r="D24" s="14">
        <v>0</v>
      </c>
      <c r="E24" s="14">
        <v>0</v>
      </c>
      <c r="F24" s="14">
        <v>0</v>
      </c>
      <c r="G24" s="14">
        <v>0</v>
      </c>
      <c r="H24" s="74"/>
    </row>
    <row r="25" spans="1:11" ht="23.25" customHeight="1">
      <c r="A25" s="66" t="s">
        <v>1278</v>
      </c>
      <c r="B25" s="14">
        <v>0</v>
      </c>
      <c r="C25" s="14">
        <v>0</v>
      </c>
      <c r="D25" s="14">
        <v>0</v>
      </c>
      <c r="E25" s="14">
        <v>0</v>
      </c>
      <c r="F25" s="14">
        <v>0</v>
      </c>
      <c r="G25" s="14">
        <v>0</v>
      </c>
      <c r="H25" s="74"/>
      <c r="I25" s="68"/>
      <c r="J25" s="69"/>
      <c r="K25" s="69"/>
    </row>
    <row r="26" spans="1:8" ht="23.25" customHeight="1">
      <c r="A26" s="67" t="s">
        <v>1284</v>
      </c>
      <c r="B26" s="14">
        <v>0</v>
      </c>
      <c r="C26" s="14">
        <v>0</v>
      </c>
      <c r="D26" s="14">
        <v>0</v>
      </c>
      <c r="E26" s="14">
        <v>0</v>
      </c>
      <c r="F26" s="14">
        <v>0</v>
      </c>
      <c r="G26" s="14">
        <v>0</v>
      </c>
      <c r="H26" s="74"/>
    </row>
    <row r="27" spans="1:8" ht="23.25" customHeight="1">
      <c r="A27" s="66" t="s">
        <v>1276</v>
      </c>
      <c r="B27" s="14">
        <v>0</v>
      </c>
      <c r="C27" s="14">
        <v>0</v>
      </c>
      <c r="D27" s="14">
        <v>0</v>
      </c>
      <c r="E27" s="14">
        <v>0</v>
      </c>
      <c r="F27" s="14">
        <v>0</v>
      </c>
      <c r="G27" s="14">
        <v>0</v>
      </c>
      <c r="H27" s="74"/>
    </row>
    <row r="28" spans="1:8" ht="23.25" customHeight="1">
      <c r="A28" s="66" t="s">
        <v>1277</v>
      </c>
      <c r="B28" s="14">
        <v>0</v>
      </c>
      <c r="C28" s="14">
        <v>0</v>
      </c>
      <c r="D28" s="14">
        <v>0</v>
      </c>
      <c r="E28" s="14">
        <v>0</v>
      </c>
      <c r="F28" s="14">
        <v>0</v>
      </c>
      <c r="G28" s="14">
        <v>0</v>
      </c>
      <c r="H28" s="74"/>
    </row>
    <row r="29" spans="1:11" ht="23.25" customHeight="1">
      <c r="A29" s="66" t="s">
        <v>1278</v>
      </c>
      <c r="B29" s="14">
        <v>0</v>
      </c>
      <c r="C29" s="14">
        <v>0</v>
      </c>
      <c r="D29" s="14">
        <v>0</v>
      </c>
      <c r="E29" s="14">
        <v>0</v>
      </c>
      <c r="F29" s="14">
        <v>0</v>
      </c>
      <c r="G29" s="14">
        <v>0</v>
      </c>
      <c r="H29" s="74"/>
      <c r="I29" s="68"/>
      <c r="J29" s="69"/>
      <c r="K29" s="69"/>
    </row>
    <row r="30" spans="1:8" ht="23.25" customHeight="1">
      <c r="A30" s="67" t="s">
        <v>1285</v>
      </c>
      <c r="B30" s="14">
        <v>0</v>
      </c>
      <c r="C30" s="14">
        <v>0</v>
      </c>
      <c r="D30" s="14">
        <v>0</v>
      </c>
      <c r="E30" s="14">
        <v>0</v>
      </c>
      <c r="F30" s="14">
        <v>0</v>
      </c>
      <c r="G30" s="14">
        <v>0</v>
      </c>
      <c r="H30" s="74"/>
    </row>
    <row r="31" spans="1:8" ht="23.25" customHeight="1">
      <c r="A31" s="66" t="s">
        <v>1276</v>
      </c>
      <c r="B31" s="14">
        <v>0</v>
      </c>
      <c r="C31" s="14">
        <v>0</v>
      </c>
      <c r="D31" s="14">
        <v>0</v>
      </c>
      <c r="E31" s="14">
        <v>0</v>
      </c>
      <c r="F31" s="14">
        <v>0</v>
      </c>
      <c r="G31" s="14">
        <v>0</v>
      </c>
      <c r="H31" s="74"/>
    </row>
    <row r="32" spans="1:8" ht="23.25" customHeight="1">
      <c r="A32" s="66" t="s">
        <v>1277</v>
      </c>
      <c r="B32" s="14">
        <v>0</v>
      </c>
      <c r="C32" s="14">
        <v>0</v>
      </c>
      <c r="D32" s="14">
        <v>0</v>
      </c>
      <c r="E32" s="14">
        <v>0</v>
      </c>
      <c r="F32" s="14">
        <v>0</v>
      </c>
      <c r="G32" s="14">
        <v>0</v>
      </c>
      <c r="H32" s="74"/>
    </row>
    <row r="33" spans="1:11" ht="23.25" customHeight="1">
      <c r="A33" s="66" t="s">
        <v>1278</v>
      </c>
      <c r="B33" s="14">
        <v>0</v>
      </c>
      <c r="C33" s="14">
        <v>0</v>
      </c>
      <c r="D33" s="14">
        <v>0</v>
      </c>
      <c r="E33" s="14">
        <v>0</v>
      </c>
      <c r="F33" s="14">
        <v>0</v>
      </c>
      <c r="G33" s="14">
        <v>0</v>
      </c>
      <c r="H33" s="74"/>
      <c r="I33" s="68"/>
      <c r="J33" s="69"/>
      <c r="K33" s="69"/>
    </row>
    <row r="34" spans="1:8" ht="23.25" customHeight="1">
      <c r="A34" s="66" t="s">
        <v>1286</v>
      </c>
      <c r="B34" s="14">
        <v>0</v>
      </c>
      <c r="C34" s="14">
        <v>0</v>
      </c>
      <c r="D34" s="14">
        <v>0</v>
      </c>
      <c r="E34" s="14">
        <v>0</v>
      </c>
      <c r="F34" s="14">
        <v>0</v>
      </c>
      <c r="G34" s="14">
        <v>0</v>
      </c>
      <c r="H34" s="70"/>
    </row>
    <row r="35" spans="1:8" ht="23.25" customHeight="1">
      <c r="A35" s="66" t="s">
        <v>1276</v>
      </c>
      <c r="B35" s="14">
        <v>0</v>
      </c>
      <c r="C35" s="14">
        <v>0</v>
      </c>
      <c r="D35" s="14">
        <v>0</v>
      </c>
      <c r="E35" s="14">
        <v>0</v>
      </c>
      <c r="F35" s="14">
        <v>0</v>
      </c>
      <c r="G35" s="14">
        <v>0</v>
      </c>
      <c r="H35" s="70"/>
    </row>
    <row r="36" spans="1:8" ht="23.25" customHeight="1">
      <c r="A36" s="66" t="s">
        <v>1277</v>
      </c>
      <c r="B36" s="14">
        <v>0</v>
      </c>
      <c r="C36" s="14">
        <v>0</v>
      </c>
      <c r="D36" s="14">
        <v>0</v>
      </c>
      <c r="E36" s="14">
        <v>0</v>
      </c>
      <c r="F36" s="14">
        <v>0</v>
      </c>
      <c r="G36" s="14">
        <v>0</v>
      </c>
      <c r="H36" s="70"/>
    </row>
    <row r="37" spans="1:11" ht="23.25" customHeight="1">
      <c r="A37" s="66" t="s">
        <v>1278</v>
      </c>
      <c r="B37" s="14">
        <v>0</v>
      </c>
      <c r="C37" s="14">
        <v>0</v>
      </c>
      <c r="D37" s="14">
        <v>0</v>
      </c>
      <c r="E37" s="14">
        <v>0</v>
      </c>
      <c r="F37" s="14">
        <v>0</v>
      </c>
      <c r="G37" s="14">
        <v>0</v>
      </c>
      <c r="H37" s="74"/>
      <c r="I37" s="68"/>
      <c r="J37" s="69"/>
      <c r="K37" s="69"/>
    </row>
    <row r="38" ht="24" customHeight="1">
      <c r="H38" s="70"/>
    </row>
    <row r="39" ht="24" customHeight="1">
      <c r="H39" s="70"/>
    </row>
    <row r="40" ht="24" customHeight="1">
      <c r="H40" s="70"/>
    </row>
    <row r="41" ht="24" customHeight="1">
      <c r="H41" s="70"/>
    </row>
    <row r="42" ht="15">
      <c r="H42" s="70"/>
    </row>
    <row r="43" ht="15">
      <c r="H43" s="70"/>
    </row>
    <row r="44" ht="15">
      <c r="H44" s="70"/>
    </row>
    <row r="45" ht="15">
      <c r="H45" s="70"/>
    </row>
    <row r="46" ht="15">
      <c r="H46" s="70"/>
    </row>
    <row r="47" ht="15">
      <c r="H47" s="70"/>
    </row>
  </sheetData>
  <sheetProtection/>
  <mergeCells count="4">
    <mergeCell ref="A1:G1"/>
    <mergeCell ref="B3:E3"/>
    <mergeCell ref="F3:G3"/>
    <mergeCell ref="A3:A4"/>
  </mergeCells>
  <printOptions horizontalCentered="1" verticalCentered="1"/>
  <pageMargins left="0.5902777777777778" right="0.5902777777777778" top="0.3" bottom="0.30972222222222223" header="0.5902777777777778" footer="0.2361111111111111"/>
  <pageSetup fitToHeight="1" fitToWidth="1" horizontalDpi="600" verticalDpi="600" orientation="landscape" paperSize="9" scale="52"/>
  <rowBreaks count="1" manualBreakCount="1">
    <brk id="20" max="6" man="1"/>
  </rowBreaks>
</worksheet>
</file>

<file path=xl/worksheets/sheet14.xml><?xml version="1.0" encoding="utf-8"?>
<worksheet xmlns="http://schemas.openxmlformats.org/spreadsheetml/2006/main" xmlns:r="http://schemas.openxmlformats.org/officeDocument/2006/relationships">
  <sheetPr>
    <pageSetUpPr fitToPage="1"/>
  </sheetPr>
  <dimension ref="A1:K24"/>
  <sheetViews>
    <sheetView showGridLines="0" showZeros="0" view="pageBreakPreview" zoomScale="115" zoomScaleNormal="75" zoomScaleSheetLayoutView="115" workbookViewId="0" topLeftCell="A1">
      <selection activeCell="J7" sqref="J7"/>
    </sheetView>
  </sheetViews>
  <sheetFormatPr defaultColWidth="9.00390625" defaultRowHeight="14.25"/>
  <cols>
    <col min="1" max="1" width="41.00390625" style="52" customWidth="1"/>
    <col min="2" max="3" width="15.00390625" style="52" customWidth="1"/>
    <col min="4" max="4" width="14.125" style="52" customWidth="1"/>
    <col min="5" max="5" width="14.125" style="53" customWidth="1"/>
    <col min="6" max="6" width="15.00390625" style="54" customWidth="1"/>
    <col min="7" max="7" width="14.125" style="54" customWidth="1"/>
    <col min="8" max="8" width="14.75390625" style="52" bestFit="1" customWidth="1"/>
    <col min="9" max="9" width="9.50390625" style="52" bestFit="1" customWidth="1"/>
    <col min="10" max="10" width="13.375" style="52" customWidth="1"/>
    <col min="11" max="16384" width="9.00390625" style="52" customWidth="1"/>
  </cols>
  <sheetData>
    <row r="1" spans="1:7" s="48" customFormat="1" ht="48" customHeight="1">
      <c r="A1" s="55" t="s">
        <v>1287</v>
      </c>
      <c r="B1" s="55"/>
      <c r="C1" s="55"/>
      <c r="D1" s="55"/>
      <c r="E1" s="55"/>
      <c r="F1" s="55"/>
      <c r="G1" s="55"/>
    </row>
    <row r="2" spans="1:7" s="49" customFormat="1" ht="14.25">
      <c r="A2" s="49" t="s">
        <v>1288</v>
      </c>
      <c r="E2" s="56"/>
      <c r="F2" s="57"/>
      <c r="G2" s="58" t="s">
        <v>3</v>
      </c>
    </row>
    <row r="3" spans="1:7" s="50" customFormat="1" ht="33" customHeight="1">
      <c r="A3" s="10" t="s">
        <v>4</v>
      </c>
      <c r="B3" s="59" t="s">
        <v>5</v>
      </c>
      <c r="C3" s="60"/>
      <c r="D3" s="60"/>
      <c r="E3" s="61"/>
      <c r="F3" s="62" t="s">
        <v>6</v>
      </c>
      <c r="G3" s="62"/>
    </row>
    <row r="4" spans="1:7" s="50" customFormat="1" ht="33" customHeight="1">
      <c r="A4" s="10"/>
      <c r="B4" s="10" t="s">
        <v>7</v>
      </c>
      <c r="C4" s="10" t="s">
        <v>9</v>
      </c>
      <c r="D4" s="10" t="s">
        <v>10</v>
      </c>
      <c r="E4" s="10" t="s">
        <v>11</v>
      </c>
      <c r="F4" s="10" t="s">
        <v>7</v>
      </c>
      <c r="G4" s="27" t="s">
        <v>12</v>
      </c>
    </row>
    <row r="5" spans="1:11" ht="34.5" customHeight="1">
      <c r="A5" s="63" t="s">
        <v>1289</v>
      </c>
      <c r="B5" s="14">
        <v>0</v>
      </c>
      <c r="C5" s="14">
        <v>0</v>
      </c>
      <c r="D5" s="14">
        <v>0</v>
      </c>
      <c r="E5" s="14">
        <v>0</v>
      </c>
      <c r="F5" s="14">
        <v>0</v>
      </c>
      <c r="G5" s="14">
        <v>0</v>
      </c>
      <c r="H5" s="64"/>
      <c r="I5" s="68"/>
      <c r="J5" s="69"/>
      <c r="K5" s="69"/>
    </row>
    <row r="6" spans="1:11" ht="34.5" customHeight="1">
      <c r="A6" s="65" t="s">
        <v>1290</v>
      </c>
      <c r="B6" s="14">
        <v>0</v>
      </c>
      <c r="C6" s="14">
        <v>0</v>
      </c>
      <c r="D6" s="14">
        <v>0</v>
      </c>
      <c r="E6" s="14">
        <v>0</v>
      </c>
      <c r="F6" s="14">
        <v>0</v>
      </c>
      <c r="G6" s="14">
        <v>0</v>
      </c>
      <c r="H6" s="64"/>
      <c r="I6" s="68"/>
      <c r="J6" s="69"/>
      <c r="K6" s="69"/>
    </row>
    <row r="7" spans="1:11" ht="34.5" customHeight="1">
      <c r="A7" s="66" t="s">
        <v>1291</v>
      </c>
      <c r="B7" s="14">
        <v>0</v>
      </c>
      <c r="C7" s="14">
        <v>0</v>
      </c>
      <c r="D7" s="14">
        <v>0</v>
      </c>
      <c r="E7" s="14">
        <v>0</v>
      </c>
      <c r="F7" s="14">
        <v>0</v>
      </c>
      <c r="G7" s="14">
        <v>0</v>
      </c>
      <c r="H7" s="64"/>
      <c r="I7" s="68"/>
      <c r="J7" s="69"/>
      <c r="K7" s="69"/>
    </row>
    <row r="8" spans="1:11" ht="34.5" customHeight="1">
      <c r="A8" s="66" t="s">
        <v>1292</v>
      </c>
      <c r="B8" s="14">
        <v>0</v>
      </c>
      <c r="C8" s="14">
        <v>0</v>
      </c>
      <c r="D8" s="14">
        <v>0</v>
      </c>
      <c r="E8" s="14">
        <v>0</v>
      </c>
      <c r="F8" s="14">
        <v>0</v>
      </c>
      <c r="G8" s="14">
        <v>0</v>
      </c>
      <c r="H8" s="64"/>
      <c r="I8" s="68"/>
      <c r="J8" s="69"/>
      <c r="K8" s="69"/>
    </row>
    <row r="9" spans="1:11" ht="34.5" customHeight="1">
      <c r="A9" s="66" t="s">
        <v>1293</v>
      </c>
      <c r="B9" s="14">
        <v>0</v>
      </c>
      <c r="C9" s="14">
        <v>0</v>
      </c>
      <c r="D9" s="14">
        <v>0</v>
      </c>
      <c r="E9" s="14">
        <v>0</v>
      </c>
      <c r="F9" s="14">
        <v>0</v>
      </c>
      <c r="G9" s="14">
        <v>0</v>
      </c>
      <c r="H9" s="64"/>
      <c r="I9" s="68"/>
      <c r="J9" s="69"/>
      <c r="K9" s="69"/>
    </row>
    <row r="10" spans="1:11" ht="34.5" customHeight="1">
      <c r="A10" s="66" t="s">
        <v>1294</v>
      </c>
      <c r="B10" s="14">
        <v>0</v>
      </c>
      <c r="C10" s="14">
        <v>0</v>
      </c>
      <c r="D10" s="14">
        <v>0</v>
      </c>
      <c r="E10" s="14">
        <v>0</v>
      </c>
      <c r="F10" s="14">
        <v>0</v>
      </c>
      <c r="G10" s="14">
        <v>0</v>
      </c>
      <c r="H10" s="64"/>
      <c r="I10" s="68"/>
      <c r="J10" s="69"/>
      <c r="K10" s="69"/>
    </row>
    <row r="11" spans="1:11" ht="34.5" customHeight="1">
      <c r="A11" s="66" t="s">
        <v>1295</v>
      </c>
      <c r="B11" s="14">
        <v>0</v>
      </c>
      <c r="C11" s="14">
        <v>0</v>
      </c>
      <c r="D11" s="14">
        <v>0</v>
      </c>
      <c r="E11" s="14">
        <v>0</v>
      </c>
      <c r="F11" s="14">
        <v>0</v>
      </c>
      <c r="G11" s="14">
        <v>0</v>
      </c>
      <c r="H11" s="64"/>
      <c r="I11" s="68"/>
      <c r="J11" s="69"/>
      <c r="K11" s="69"/>
    </row>
    <row r="12" spans="1:11" ht="34.5" customHeight="1">
      <c r="A12" s="66" t="s">
        <v>1292</v>
      </c>
      <c r="B12" s="14">
        <v>0</v>
      </c>
      <c r="C12" s="14">
        <v>0</v>
      </c>
      <c r="D12" s="14">
        <v>0</v>
      </c>
      <c r="E12" s="14">
        <v>0</v>
      </c>
      <c r="F12" s="14">
        <v>0</v>
      </c>
      <c r="G12" s="14">
        <v>0</v>
      </c>
      <c r="H12" s="64"/>
      <c r="I12" s="68"/>
      <c r="J12" s="69"/>
      <c r="K12" s="69"/>
    </row>
    <row r="13" spans="1:10" s="51" customFormat="1" ht="34.5" customHeight="1">
      <c r="A13" s="66" t="s">
        <v>1296</v>
      </c>
      <c r="B13" s="14">
        <v>0</v>
      </c>
      <c r="C13" s="14">
        <v>0</v>
      </c>
      <c r="D13" s="14">
        <v>0</v>
      </c>
      <c r="E13" s="14">
        <v>0</v>
      </c>
      <c r="F13" s="14">
        <v>0</v>
      </c>
      <c r="G13" s="14">
        <v>0</v>
      </c>
      <c r="H13" s="64"/>
      <c r="J13" s="70"/>
    </row>
    <row r="14" spans="1:8" s="51" customFormat="1" ht="34.5" customHeight="1">
      <c r="A14" s="66" t="s">
        <v>1297</v>
      </c>
      <c r="B14" s="14">
        <v>0</v>
      </c>
      <c r="C14" s="14">
        <v>0</v>
      </c>
      <c r="D14" s="14">
        <v>0</v>
      </c>
      <c r="E14" s="14">
        <v>0</v>
      </c>
      <c r="F14" s="14">
        <v>0</v>
      </c>
      <c r="G14" s="14">
        <v>0</v>
      </c>
      <c r="H14" s="64"/>
    </row>
    <row r="15" spans="1:8" s="51" customFormat="1" ht="34.5" customHeight="1">
      <c r="A15" s="66" t="s">
        <v>1298</v>
      </c>
      <c r="B15" s="14">
        <v>0</v>
      </c>
      <c r="C15" s="14">
        <v>0</v>
      </c>
      <c r="D15" s="14">
        <v>0</v>
      </c>
      <c r="E15" s="14">
        <v>0</v>
      </c>
      <c r="F15" s="14">
        <v>0</v>
      </c>
      <c r="G15" s="14">
        <v>0</v>
      </c>
      <c r="H15" s="64"/>
    </row>
    <row r="16" spans="1:8" s="51" customFormat="1" ht="34.5" customHeight="1">
      <c r="A16" s="66" t="s">
        <v>1299</v>
      </c>
      <c r="B16" s="14">
        <v>0</v>
      </c>
      <c r="C16" s="14">
        <v>0</v>
      </c>
      <c r="D16" s="14">
        <v>0</v>
      </c>
      <c r="E16" s="14">
        <v>0</v>
      </c>
      <c r="F16" s="14">
        <v>0</v>
      </c>
      <c r="G16" s="14">
        <v>0</v>
      </c>
      <c r="H16" s="64"/>
    </row>
    <row r="17" spans="1:8" s="51" customFormat="1" ht="34.5" customHeight="1">
      <c r="A17" s="66" t="s">
        <v>1300</v>
      </c>
      <c r="B17" s="14">
        <v>0</v>
      </c>
      <c r="C17" s="14">
        <v>0</v>
      </c>
      <c r="D17" s="14">
        <v>0</v>
      </c>
      <c r="E17" s="14">
        <v>0</v>
      </c>
      <c r="F17" s="14">
        <v>0</v>
      </c>
      <c r="G17" s="14">
        <v>0</v>
      </c>
      <c r="H17" s="64"/>
    </row>
    <row r="18" spans="1:8" s="51" customFormat="1" ht="34.5" customHeight="1">
      <c r="A18" s="66" t="s">
        <v>1301</v>
      </c>
      <c r="B18" s="14">
        <v>0</v>
      </c>
      <c r="C18" s="14">
        <v>0</v>
      </c>
      <c r="D18" s="14">
        <v>0</v>
      </c>
      <c r="E18" s="14">
        <v>0</v>
      </c>
      <c r="F18" s="14">
        <v>0</v>
      </c>
      <c r="G18" s="14">
        <v>0</v>
      </c>
      <c r="H18" s="64"/>
    </row>
    <row r="19" spans="1:8" s="51" customFormat="1" ht="34.5" customHeight="1">
      <c r="A19" s="66" t="s">
        <v>1302</v>
      </c>
      <c r="B19" s="14">
        <v>0</v>
      </c>
      <c r="C19" s="14">
        <v>0</v>
      </c>
      <c r="D19" s="14">
        <v>0</v>
      </c>
      <c r="E19" s="14">
        <v>0</v>
      </c>
      <c r="F19" s="14">
        <v>0</v>
      </c>
      <c r="G19" s="14">
        <v>0</v>
      </c>
      <c r="H19" s="64"/>
    </row>
    <row r="20" spans="1:8" ht="34.5" customHeight="1">
      <c r="A20" s="67" t="s">
        <v>1303</v>
      </c>
      <c r="B20" s="14">
        <v>0</v>
      </c>
      <c r="C20" s="14">
        <v>0</v>
      </c>
      <c r="D20" s="14">
        <v>0</v>
      </c>
      <c r="E20" s="14">
        <v>0</v>
      </c>
      <c r="F20" s="14">
        <v>0</v>
      </c>
      <c r="G20" s="14">
        <v>0</v>
      </c>
      <c r="H20" s="64"/>
    </row>
    <row r="21" spans="1:8" ht="34.5" customHeight="1">
      <c r="A21" s="66" t="s">
        <v>1304</v>
      </c>
      <c r="B21" s="14">
        <v>0</v>
      </c>
      <c r="C21" s="14">
        <v>0</v>
      </c>
      <c r="D21" s="14">
        <v>0</v>
      </c>
      <c r="E21" s="14">
        <v>0</v>
      </c>
      <c r="F21" s="14">
        <v>0</v>
      </c>
      <c r="G21" s="14">
        <v>0</v>
      </c>
      <c r="H21" s="64"/>
    </row>
    <row r="22" spans="1:8" ht="34.5" customHeight="1">
      <c r="A22" s="67" t="s">
        <v>1305</v>
      </c>
      <c r="B22" s="14">
        <v>0</v>
      </c>
      <c r="C22" s="14">
        <v>0</v>
      </c>
      <c r="D22" s="14">
        <v>0</v>
      </c>
      <c r="E22" s="14">
        <v>0</v>
      </c>
      <c r="F22" s="14">
        <v>0</v>
      </c>
      <c r="G22" s="14">
        <v>0</v>
      </c>
      <c r="H22" s="64"/>
    </row>
    <row r="23" spans="1:8" ht="34.5" customHeight="1">
      <c r="A23" s="67" t="s">
        <v>1306</v>
      </c>
      <c r="B23" s="14">
        <v>0</v>
      </c>
      <c r="C23" s="14">
        <v>0</v>
      </c>
      <c r="D23" s="14">
        <v>0</v>
      </c>
      <c r="E23" s="14">
        <v>0</v>
      </c>
      <c r="F23" s="14">
        <v>0</v>
      </c>
      <c r="G23" s="14">
        <v>0</v>
      </c>
      <c r="H23" s="64"/>
    </row>
    <row r="24" spans="1:7" ht="34.5" customHeight="1">
      <c r="A24" s="67" t="s">
        <v>1307</v>
      </c>
      <c r="B24" s="14">
        <v>0</v>
      </c>
      <c r="C24" s="14">
        <v>0</v>
      </c>
      <c r="D24" s="14">
        <v>0</v>
      </c>
      <c r="E24" s="14">
        <v>0</v>
      </c>
      <c r="F24" s="14">
        <v>0</v>
      </c>
      <c r="G24" s="14">
        <v>0</v>
      </c>
    </row>
    <row r="25" ht="24" customHeight="1"/>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02777777777778" right="0.5902777777777778" top="0.1798611111111111" bottom="0.16944444444444445" header="0.5902777777777778" footer="0.2361111111111111"/>
  <pageSetup fitToHeight="1" fitToWidth="1" horizontalDpi="600" verticalDpi="600" orientation="landscape" paperSize="9" scale="58"/>
  <rowBreaks count="1" manualBreakCount="1">
    <brk id="14" max="6" man="1"/>
  </rowBreaks>
</worksheet>
</file>

<file path=xl/worksheets/sheet15.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4" customWidth="1"/>
    <col min="6" max="6" width="26.375" style="34" bestFit="1" customWidth="1"/>
    <col min="7" max="16384" width="9.00390625" style="34" customWidth="1"/>
  </cols>
  <sheetData>
    <row r="1" spans="10:11" ht="14.25">
      <c r="J1" s="46"/>
      <c r="K1" s="46"/>
    </row>
    <row r="2" spans="1:11" ht="71.25" customHeight="1">
      <c r="A2" s="35"/>
      <c r="B2" s="35"/>
      <c r="C2" s="35"/>
      <c r="D2" s="36"/>
      <c r="E2" s="36"/>
      <c r="J2" s="47"/>
      <c r="K2" s="47"/>
    </row>
    <row r="3" spans="1:11" ht="71.25" customHeight="1">
      <c r="A3" s="35"/>
      <c r="B3" s="35"/>
      <c r="C3" s="35"/>
      <c r="D3" s="36"/>
      <c r="E3" s="36"/>
      <c r="J3" s="47"/>
      <c r="K3" s="47"/>
    </row>
    <row r="4" spans="1:11" ht="157.5" customHeight="1">
      <c r="A4" s="37" t="s">
        <v>1308</v>
      </c>
      <c r="B4" s="37"/>
      <c r="C4" s="37"/>
      <c r="D4" s="37"/>
      <c r="E4" s="37"/>
      <c r="F4" s="37"/>
      <c r="G4" s="37"/>
      <c r="H4" s="37"/>
      <c r="I4" s="37"/>
      <c r="J4" s="37"/>
      <c r="K4" s="37"/>
    </row>
    <row r="6" spans="5:7" ht="14.25" customHeight="1">
      <c r="E6" s="38"/>
      <c r="F6" s="38"/>
      <c r="G6" s="38"/>
    </row>
    <row r="7" spans="5:7" ht="14.25" customHeight="1">
      <c r="E7" s="38"/>
      <c r="F7" s="38"/>
      <c r="G7" s="38"/>
    </row>
    <row r="8" spans="5:7" ht="14.25" customHeight="1">
      <c r="E8" s="38"/>
      <c r="F8" s="38"/>
      <c r="G8" s="38"/>
    </row>
    <row r="9" spans="1:11" ht="6" customHeight="1">
      <c r="A9" s="39"/>
      <c r="B9" s="39"/>
      <c r="C9" s="39"/>
      <c r="D9" s="39"/>
      <c r="E9" s="39"/>
      <c r="F9" s="39"/>
      <c r="G9" s="39"/>
      <c r="H9" s="39"/>
      <c r="I9" s="39"/>
      <c r="J9" s="39"/>
      <c r="K9" s="39"/>
    </row>
    <row r="10" spans="1:11" ht="14.25" hidden="1">
      <c r="A10" s="39"/>
      <c r="B10" s="39"/>
      <c r="C10" s="39"/>
      <c r="D10" s="39"/>
      <c r="E10" s="39"/>
      <c r="F10" s="39"/>
      <c r="G10" s="39"/>
      <c r="H10" s="39"/>
      <c r="I10" s="39"/>
      <c r="J10" s="39"/>
      <c r="K10" s="39"/>
    </row>
    <row r="11" spans="1:11" ht="14.25" hidden="1">
      <c r="A11" s="39"/>
      <c r="B11" s="39"/>
      <c r="C11" s="39"/>
      <c r="D11" s="39"/>
      <c r="E11" s="39"/>
      <c r="F11" s="39"/>
      <c r="G11" s="39"/>
      <c r="H11" s="39"/>
      <c r="I11" s="39"/>
      <c r="J11" s="39"/>
      <c r="K11" s="39"/>
    </row>
    <row r="12" spans="1:11" ht="14.25" hidden="1">
      <c r="A12" s="39"/>
      <c r="B12" s="39"/>
      <c r="C12" s="39"/>
      <c r="D12" s="39"/>
      <c r="E12" s="39"/>
      <c r="F12" s="39"/>
      <c r="G12" s="39"/>
      <c r="H12" s="39"/>
      <c r="I12" s="39"/>
      <c r="J12" s="39"/>
      <c r="K12" s="39"/>
    </row>
    <row r="13" spans="1:11" ht="14.25">
      <c r="A13" s="39"/>
      <c r="B13" s="39"/>
      <c r="C13" s="39"/>
      <c r="D13" s="39"/>
      <c r="E13" s="39"/>
      <c r="F13" s="39"/>
      <c r="G13" s="39"/>
      <c r="H13" s="39"/>
      <c r="I13" s="39"/>
      <c r="J13" s="39"/>
      <c r="K13" s="39"/>
    </row>
    <row r="14" spans="1:11" ht="14.25">
      <c r="A14" s="39"/>
      <c r="B14" s="39"/>
      <c r="C14" s="39"/>
      <c r="D14" s="39"/>
      <c r="E14" s="39"/>
      <c r="F14" s="39"/>
      <c r="G14" s="39"/>
      <c r="H14" s="39"/>
      <c r="I14" s="39"/>
      <c r="J14" s="39"/>
      <c r="K14" s="39"/>
    </row>
    <row r="15" spans="1:11" ht="14.25">
      <c r="A15" s="39"/>
      <c r="B15" s="39"/>
      <c r="C15" s="39"/>
      <c r="D15" s="39"/>
      <c r="E15" s="39"/>
      <c r="F15" s="39"/>
      <c r="G15" s="39"/>
      <c r="H15" s="39"/>
      <c r="I15" s="39"/>
      <c r="J15" s="39"/>
      <c r="K15" s="39"/>
    </row>
    <row r="16" spans="1:11" ht="14.25">
      <c r="A16" s="39"/>
      <c r="B16" s="39"/>
      <c r="C16" s="39"/>
      <c r="D16" s="39"/>
      <c r="E16" s="39"/>
      <c r="F16" s="39"/>
      <c r="G16" s="39"/>
      <c r="H16" s="39"/>
      <c r="I16" s="39"/>
      <c r="J16" s="39"/>
      <c r="K16" s="39"/>
    </row>
    <row r="17" spans="1:11" ht="14.25">
      <c r="A17" s="39"/>
      <c r="B17" s="39"/>
      <c r="C17" s="39"/>
      <c r="D17" s="39"/>
      <c r="E17" s="39"/>
      <c r="F17" s="39"/>
      <c r="G17" s="39"/>
      <c r="H17" s="39"/>
      <c r="I17" s="39"/>
      <c r="J17" s="39"/>
      <c r="K17" s="39"/>
    </row>
    <row r="22" ht="101.25" customHeight="1"/>
    <row r="23" ht="11.25" customHeight="1"/>
    <row r="26" ht="27">
      <c r="F26" s="40"/>
    </row>
    <row r="28" spans="1:11" ht="47.25" customHeight="1">
      <c r="A28" s="41"/>
      <c r="B28" s="41"/>
      <c r="C28" s="41"/>
      <c r="D28" s="41"/>
      <c r="E28" s="41"/>
      <c r="F28" s="41"/>
      <c r="G28" s="41"/>
      <c r="H28" s="41"/>
      <c r="I28" s="41"/>
      <c r="J28" s="41"/>
      <c r="K28" s="41"/>
    </row>
    <row r="29" spans="1:11" ht="35.25">
      <c r="A29" s="41"/>
      <c r="B29" s="41"/>
      <c r="C29" s="41"/>
      <c r="D29" s="41"/>
      <c r="E29" s="41"/>
      <c r="F29" s="42"/>
      <c r="G29" s="41"/>
      <c r="H29" s="41"/>
      <c r="I29" s="41"/>
      <c r="J29" s="41"/>
      <c r="K29" s="41"/>
    </row>
    <row r="30" spans="1:11" ht="35.25">
      <c r="A30" s="41"/>
      <c r="B30" s="41"/>
      <c r="C30" s="41"/>
      <c r="D30" s="41"/>
      <c r="E30" s="41"/>
      <c r="F30" s="41"/>
      <c r="G30" s="41"/>
      <c r="H30" s="41"/>
      <c r="I30" s="41"/>
      <c r="J30" s="41"/>
      <c r="K30" s="41"/>
    </row>
    <row r="31" spans="1:11" ht="35.25">
      <c r="A31" s="41"/>
      <c r="B31" s="41"/>
      <c r="C31" s="41"/>
      <c r="D31" s="41"/>
      <c r="E31" s="41"/>
      <c r="F31" s="41"/>
      <c r="G31" s="41"/>
      <c r="H31" s="41"/>
      <c r="I31" s="41"/>
      <c r="J31" s="41"/>
      <c r="K31" s="41"/>
    </row>
    <row r="32" spans="1:11" ht="35.25">
      <c r="A32" s="41"/>
      <c r="B32" s="41"/>
      <c r="C32" s="41"/>
      <c r="D32" s="41"/>
      <c r="E32" s="41"/>
      <c r="F32" s="41"/>
      <c r="G32" s="41"/>
      <c r="H32" s="41"/>
      <c r="I32" s="41"/>
      <c r="J32" s="41"/>
      <c r="K32" s="41"/>
    </row>
    <row r="33" spans="1:11" ht="14.25">
      <c r="A33" s="43"/>
      <c r="B33" s="43"/>
      <c r="C33" s="43"/>
      <c r="D33" s="43"/>
      <c r="E33" s="43"/>
      <c r="F33" s="43"/>
      <c r="G33" s="43"/>
      <c r="H33" s="43"/>
      <c r="I33" s="43"/>
      <c r="J33" s="43"/>
      <c r="K33" s="43"/>
    </row>
    <row r="34" spans="1:11" ht="14.25">
      <c r="A34" s="44"/>
      <c r="B34" s="44"/>
      <c r="C34" s="44"/>
      <c r="D34" s="44"/>
      <c r="E34" s="44"/>
      <c r="F34" s="44"/>
      <c r="G34" s="44"/>
      <c r="H34" s="44"/>
      <c r="I34" s="44"/>
      <c r="J34" s="44"/>
      <c r="K34" s="44"/>
    </row>
    <row r="35" spans="1:11" ht="35.25" customHeight="1">
      <c r="A35" s="44"/>
      <c r="B35" s="44"/>
      <c r="C35" s="44"/>
      <c r="D35" s="44"/>
      <c r="E35" s="44"/>
      <c r="F35" s="44"/>
      <c r="G35" s="44"/>
      <c r="H35" s="44"/>
      <c r="I35" s="44"/>
      <c r="J35" s="44"/>
      <c r="K35" s="44"/>
    </row>
    <row r="36" spans="6:11" ht="3.75" customHeight="1">
      <c r="F36" s="45"/>
      <c r="G36" s="45"/>
      <c r="H36" s="45"/>
      <c r="I36" s="45"/>
      <c r="J36" s="45"/>
      <c r="K36" s="45"/>
    </row>
    <row r="37" spans="6:11" ht="14.25" customHeight="1" hidden="1">
      <c r="F37" s="45"/>
      <c r="G37" s="45"/>
      <c r="H37" s="45"/>
      <c r="I37" s="45"/>
      <c r="J37" s="45"/>
      <c r="K37" s="45"/>
    </row>
    <row r="38" spans="6:11" ht="14.25" customHeight="1" hidden="1">
      <c r="F38" s="45"/>
      <c r="G38" s="45"/>
      <c r="H38" s="45"/>
      <c r="I38" s="45"/>
      <c r="J38" s="45"/>
      <c r="K38" s="45"/>
    </row>
    <row r="39" spans="6:11" ht="23.25" customHeight="1">
      <c r="F39" s="45"/>
      <c r="G39" s="45"/>
      <c r="H39" s="45"/>
      <c r="I39" s="45"/>
      <c r="J39" s="45"/>
      <c r="K39" s="45"/>
    </row>
  </sheetData>
  <sheetProtection/>
  <mergeCells count="7">
    <mergeCell ref="J1:K1"/>
    <mergeCell ref="A2:C2"/>
    <mergeCell ref="J2:K2"/>
    <mergeCell ref="A4:K4"/>
    <mergeCell ref="A34:K35"/>
    <mergeCell ref="E6:G8"/>
    <mergeCell ref="A9:K17"/>
  </mergeCells>
  <printOptions horizontalCentered="1" verticalCentered="1"/>
  <pageMargins left="0.5902777777777778" right="0.5902777777777778" top="0.7868055555555555" bottom="0.7868055555555555" header="0.5902777777777778" footer="0.2361111111111111"/>
  <pageSetup horizontalDpi="600" verticalDpi="600" orientation="landscape" paperSize="9" scale="72"/>
</worksheet>
</file>

<file path=xl/worksheets/sheet16.xml><?xml version="1.0" encoding="utf-8"?>
<worksheet xmlns="http://schemas.openxmlformats.org/spreadsheetml/2006/main" xmlns:r="http://schemas.openxmlformats.org/officeDocument/2006/relationships">
  <dimension ref="A1:F18"/>
  <sheetViews>
    <sheetView showGridLines="0" view="pageBreakPreview" zoomScale="115" zoomScaleSheetLayoutView="115" workbookViewId="0" topLeftCell="A1">
      <selection activeCell="B5" sqref="B5:F18"/>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19" t="s">
        <v>1309</v>
      </c>
      <c r="B1" s="19"/>
      <c r="C1" s="19"/>
      <c r="D1" s="19"/>
      <c r="E1" s="19"/>
      <c r="F1" s="19"/>
    </row>
    <row r="2" spans="1:6" ht="15" customHeight="1">
      <c r="A2" s="20" t="s">
        <v>1310</v>
      </c>
      <c r="B2" s="21"/>
      <c r="C2" s="21"/>
      <c r="D2" s="22"/>
      <c r="F2" s="23" t="s">
        <v>3</v>
      </c>
    </row>
    <row r="3" spans="1:6" ht="27.75" customHeight="1">
      <c r="A3" s="10" t="s">
        <v>4</v>
      </c>
      <c r="B3" s="24" t="s">
        <v>5</v>
      </c>
      <c r="C3" s="24"/>
      <c r="D3" s="24"/>
      <c r="E3" s="25" t="s">
        <v>1251</v>
      </c>
      <c r="F3" s="26"/>
    </row>
    <row r="4" spans="1:6" ht="27.75" customHeight="1">
      <c r="A4" s="10"/>
      <c r="B4" s="10" t="s">
        <v>7</v>
      </c>
      <c r="C4" s="10" t="s">
        <v>9</v>
      </c>
      <c r="D4" s="10" t="s">
        <v>1311</v>
      </c>
      <c r="E4" s="10" t="s">
        <v>7</v>
      </c>
      <c r="F4" s="27" t="s">
        <v>12</v>
      </c>
    </row>
    <row r="5" spans="1:6" ht="30.75" customHeight="1">
      <c r="A5" s="28" t="s">
        <v>1312</v>
      </c>
      <c r="B5" s="14">
        <v>0</v>
      </c>
      <c r="C5" s="14">
        <v>0</v>
      </c>
      <c r="D5" s="14">
        <v>0</v>
      </c>
      <c r="E5" s="14">
        <v>0</v>
      </c>
      <c r="F5" s="14">
        <v>0</v>
      </c>
    </row>
    <row r="6" spans="1:6" ht="30.75" customHeight="1">
      <c r="A6" s="30" t="s">
        <v>1313</v>
      </c>
      <c r="B6" s="14">
        <v>0</v>
      </c>
      <c r="C6" s="14">
        <v>0</v>
      </c>
      <c r="D6" s="14">
        <v>0</v>
      </c>
      <c r="E6" s="14">
        <v>0</v>
      </c>
      <c r="F6" s="14">
        <v>0</v>
      </c>
    </row>
    <row r="7" spans="1:6" ht="30.75" customHeight="1">
      <c r="A7" s="33" t="s">
        <v>1314</v>
      </c>
      <c r="B7" s="14">
        <v>0</v>
      </c>
      <c r="C7" s="14">
        <v>0</v>
      </c>
      <c r="D7" s="14">
        <v>0</v>
      </c>
      <c r="E7" s="14">
        <v>0</v>
      </c>
      <c r="F7" s="14">
        <v>0</v>
      </c>
    </row>
    <row r="8" spans="1:6" ht="30.75" customHeight="1">
      <c r="A8" s="33" t="s">
        <v>1315</v>
      </c>
      <c r="B8" s="14">
        <v>0</v>
      </c>
      <c r="C8" s="14">
        <v>0</v>
      </c>
      <c r="D8" s="14">
        <v>0</v>
      </c>
      <c r="E8" s="14">
        <v>0</v>
      </c>
      <c r="F8" s="14">
        <v>0</v>
      </c>
    </row>
    <row r="9" spans="1:6" ht="30.75" customHeight="1">
      <c r="A9" s="33" t="s">
        <v>1316</v>
      </c>
      <c r="B9" s="14">
        <v>0</v>
      </c>
      <c r="C9" s="14">
        <v>0</v>
      </c>
      <c r="D9" s="14">
        <v>0</v>
      </c>
      <c r="E9" s="14">
        <v>0</v>
      </c>
      <c r="F9" s="14">
        <v>0</v>
      </c>
    </row>
    <row r="10" spans="1:6" ht="30.75" customHeight="1">
      <c r="A10" s="33" t="s">
        <v>1317</v>
      </c>
      <c r="B10" s="14">
        <v>0</v>
      </c>
      <c r="C10" s="14">
        <v>0</v>
      </c>
      <c r="D10" s="14">
        <v>0</v>
      </c>
      <c r="E10" s="14">
        <v>0</v>
      </c>
      <c r="F10" s="14">
        <v>0</v>
      </c>
    </row>
    <row r="11" spans="1:6" ht="30.75" customHeight="1">
      <c r="A11" s="33" t="s">
        <v>1318</v>
      </c>
      <c r="B11" s="14">
        <v>0</v>
      </c>
      <c r="C11" s="14">
        <v>0</v>
      </c>
      <c r="D11" s="14">
        <v>0</v>
      </c>
      <c r="E11" s="14">
        <v>0</v>
      </c>
      <c r="F11" s="14">
        <v>0</v>
      </c>
    </row>
    <row r="12" spans="1:6" ht="30.75" customHeight="1">
      <c r="A12" s="33" t="s">
        <v>1319</v>
      </c>
      <c r="B12" s="14">
        <v>0</v>
      </c>
      <c r="C12" s="14">
        <v>0</v>
      </c>
      <c r="D12" s="14">
        <v>0</v>
      </c>
      <c r="E12" s="14">
        <v>0</v>
      </c>
      <c r="F12" s="14">
        <v>0</v>
      </c>
    </row>
    <row r="13" spans="1:6" ht="30.75" customHeight="1">
      <c r="A13" s="33" t="s">
        <v>1320</v>
      </c>
      <c r="B13" s="14">
        <v>0</v>
      </c>
      <c r="C13" s="14">
        <v>0</v>
      </c>
      <c r="D13" s="14">
        <v>0</v>
      </c>
      <c r="E13" s="14">
        <v>0</v>
      </c>
      <c r="F13" s="14">
        <v>0</v>
      </c>
    </row>
    <row r="14" spans="1:6" ht="30.75" customHeight="1">
      <c r="A14" s="33" t="s">
        <v>1321</v>
      </c>
      <c r="B14" s="14">
        <v>0</v>
      </c>
      <c r="C14" s="14">
        <v>0</v>
      </c>
      <c r="D14" s="14">
        <v>0</v>
      </c>
      <c r="E14" s="14">
        <v>0</v>
      </c>
      <c r="F14" s="14">
        <v>0</v>
      </c>
    </row>
    <row r="15" spans="1:6" ht="30.75" customHeight="1">
      <c r="A15" s="33" t="s">
        <v>1322</v>
      </c>
      <c r="B15" s="14">
        <v>0</v>
      </c>
      <c r="C15" s="14">
        <v>0</v>
      </c>
      <c r="D15" s="14">
        <v>0</v>
      </c>
      <c r="E15" s="14">
        <v>0</v>
      </c>
      <c r="F15" s="14">
        <v>0</v>
      </c>
    </row>
    <row r="16" spans="1:6" ht="30.75" customHeight="1">
      <c r="A16" s="33" t="s">
        <v>1323</v>
      </c>
      <c r="B16" s="14">
        <v>0</v>
      </c>
      <c r="C16" s="14">
        <v>0</v>
      </c>
      <c r="D16" s="14">
        <v>0</v>
      </c>
      <c r="E16" s="14">
        <v>0</v>
      </c>
      <c r="F16" s="14">
        <v>0</v>
      </c>
    </row>
    <row r="17" spans="1:6" ht="30.75" customHeight="1">
      <c r="A17" s="33" t="s">
        <v>1324</v>
      </c>
      <c r="B17" s="14">
        <v>0</v>
      </c>
      <c r="C17" s="14">
        <v>0</v>
      </c>
      <c r="D17" s="14">
        <v>0</v>
      </c>
      <c r="E17" s="14">
        <v>0</v>
      </c>
      <c r="F17" s="14">
        <v>0</v>
      </c>
    </row>
    <row r="18" spans="1:6" ht="30.75" customHeight="1">
      <c r="A18" s="30" t="s">
        <v>1325</v>
      </c>
      <c r="B18" s="14">
        <v>0</v>
      </c>
      <c r="C18" s="14">
        <v>0</v>
      </c>
      <c r="D18" s="14">
        <v>0</v>
      </c>
      <c r="E18" s="14">
        <v>0</v>
      </c>
      <c r="F18" s="14">
        <v>0</v>
      </c>
    </row>
  </sheetData>
  <sheetProtection/>
  <mergeCells count="4">
    <mergeCell ref="A1:F1"/>
    <mergeCell ref="B3:D3"/>
    <mergeCell ref="E3:F3"/>
    <mergeCell ref="A3:A4"/>
  </mergeCells>
  <printOptions horizontalCentered="1" verticalCentered="1"/>
  <pageMargins left="0.5902777777777778" right="0.5902777777777778" top="0.7868055555555555" bottom="0.7868055555555555" header="0.5902777777777778" footer="0.2361111111111111"/>
  <pageSetup horizontalDpi="600" verticalDpi="600" orientation="landscape" paperSize="9" scale="72"/>
</worksheet>
</file>

<file path=xl/worksheets/sheet17.xml><?xml version="1.0" encoding="utf-8"?>
<worksheet xmlns="http://schemas.openxmlformats.org/spreadsheetml/2006/main" xmlns:r="http://schemas.openxmlformats.org/officeDocument/2006/relationships">
  <dimension ref="A1:F16"/>
  <sheetViews>
    <sheetView showGridLines="0" view="pageBreakPreview" zoomScaleSheetLayoutView="100" workbookViewId="0" topLeftCell="A1">
      <selection activeCell="B5" sqref="B5:F16"/>
    </sheetView>
  </sheetViews>
  <sheetFormatPr defaultColWidth="9.00390625" defaultRowHeight="14.25"/>
  <cols>
    <col min="1" max="1" width="34.875" style="0" customWidth="1"/>
    <col min="2" max="5" width="16.625" style="0" customWidth="1"/>
    <col min="6" max="6" width="24.375" style="0" customWidth="1"/>
  </cols>
  <sheetData>
    <row r="1" spans="1:6" ht="48" customHeight="1">
      <c r="A1" s="19" t="s">
        <v>1326</v>
      </c>
      <c r="B1" s="19"/>
      <c r="C1" s="19"/>
      <c r="D1" s="19"/>
      <c r="E1" s="19"/>
      <c r="F1" s="19"/>
    </row>
    <row r="2" spans="1:6" ht="15" customHeight="1">
      <c r="A2" s="20" t="s">
        <v>1327</v>
      </c>
      <c r="B2" s="21"/>
      <c r="C2" s="21"/>
      <c r="D2" s="22"/>
      <c r="F2" s="23" t="s">
        <v>3</v>
      </c>
    </row>
    <row r="3" spans="1:6" ht="33" customHeight="1">
      <c r="A3" s="10" t="s">
        <v>4</v>
      </c>
      <c r="B3" s="24" t="s">
        <v>5</v>
      </c>
      <c r="C3" s="24"/>
      <c r="D3" s="24"/>
      <c r="E3" s="25" t="s">
        <v>1251</v>
      </c>
      <c r="F3" s="26"/>
    </row>
    <row r="4" spans="1:6" ht="33" customHeight="1">
      <c r="A4" s="10"/>
      <c r="B4" s="10" t="s">
        <v>7</v>
      </c>
      <c r="C4" s="10" t="s">
        <v>9</v>
      </c>
      <c r="D4" s="10" t="s">
        <v>1311</v>
      </c>
      <c r="E4" s="10" t="s">
        <v>7</v>
      </c>
      <c r="F4" s="27" t="s">
        <v>12</v>
      </c>
    </row>
    <row r="5" spans="1:6" ht="33" customHeight="1">
      <c r="A5" s="28" t="s">
        <v>1328</v>
      </c>
      <c r="B5" s="14">
        <v>0</v>
      </c>
      <c r="C5" s="14">
        <v>0</v>
      </c>
      <c r="D5" s="14">
        <v>0</v>
      </c>
      <c r="E5" s="14">
        <v>0</v>
      </c>
      <c r="F5" s="14">
        <v>0</v>
      </c>
    </row>
    <row r="6" spans="1:6" ht="33" customHeight="1">
      <c r="A6" s="29" t="s">
        <v>1329</v>
      </c>
      <c r="B6" s="14">
        <v>0</v>
      </c>
      <c r="C6" s="14">
        <v>0</v>
      </c>
      <c r="D6" s="14">
        <v>0</v>
      </c>
      <c r="E6" s="14">
        <v>0</v>
      </c>
      <c r="F6" s="14">
        <v>0</v>
      </c>
    </row>
    <row r="7" spans="1:6" ht="33" customHeight="1">
      <c r="A7" s="30" t="s">
        <v>1330</v>
      </c>
      <c r="B7" s="14">
        <v>0</v>
      </c>
      <c r="C7" s="14">
        <v>0</v>
      </c>
      <c r="D7" s="14">
        <v>0</v>
      </c>
      <c r="E7" s="14">
        <v>0</v>
      </c>
      <c r="F7" s="14">
        <v>0</v>
      </c>
    </row>
    <row r="8" spans="1:6" ht="33" customHeight="1">
      <c r="A8" s="31" t="s">
        <v>1331</v>
      </c>
      <c r="B8" s="14">
        <v>0</v>
      </c>
      <c r="C8" s="14">
        <v>0</v>
      </c>
      <c r="D8" s="14">
        <v>0</v>
      </c>
      <c r="E8" s="14">
        <v>0</v>
      </c>
      <c r="F8" s="14">
        <v>0</v>
      </c>
    </row>
    <row r="9" spans="1:6" ht="33" customHeight="1">
      <c r="A9" s="31" t="s">
        <v>1332</v>
      </c>
      <c r="B9" s="14">
        <v>0</v>
      </c>
      <c r="C9" s="14">
        <v>0</v>
      </c>
      <c r="D9" s="14">
        <v>0</v>
      </c>
      <c r="E9" s="14">
        <v>0</v>
      </c>
      <c r="F9" s="14">
        <v>0</v>
      </c>
    </row>
    <row r="10" spans="1:6" ht="33" customHeight="1">
      <c r="A10" s="29" t="s">
        <v>1333</v>
      </c>
      <c r="B10" s="14">
        <v>0</v>
      </c>
      <c r="C10" s="14">
        <v>0</v>
      </c>
      <c r="D10" s="14">
        <v>0</v>
      </c>
      <c r="E10" s="14">
        <v>0</v>
      </c>
      <c r="F10" s="14">
        <v>0</v>
      </c>
    </row>
    <row r="11" spans="1:6" ht="33" customHeight="1">
      <c r="A11" s="31" t="s">
        <v>1334</v>
      </c>
      <c r="B11" s="14">
        <v>0</v>
      </c>
      <c r="C11" s="14">
        <v>0</v>
      </c>
      <c r="D11" s="14">
        <v>0</v>
      </c>
      <c r="E11" s="14">
        <v>0</v>
      </c>
      <c r="F11" s="14">
        <v>0</v>
      </c>
    </row>
    <row r="12" spans="1:6" ht="33" customHeight="1">
      <c r="A12" s="31" t="s">
        <v>1335</v>
      </c>
      <c r="B12" s="14">
        <v>0</v>
      </c>
      <c r="C12" s="14">
        <v>0</v>
      </c>
      <c r="D12" s="14">
        <v>0</v>
      </c>
      <c r="E12" s="14">
        <v>0</v>
      </c>
      <c r="F12" s="14">
        <v>0</v>
      </c>
    </row>
    <row r="13" spans="1:6" ht="33" customHeight="1">
      <c r="A13" s="31" t="s">
        <v>1336</v>
      </c>
      <c r="B13" s="14">
        <v>0</v>
      </c>
      <c r="C13" s="14">
        <v>0</v>
      </c>
      <c r="D13" s="14">
        <v>0</v>
      </c>
      <c r="E13" s="14">
        <v>0</v>
      </c>
      <c r="F13" s="14">
        <v>0</v>
      </c>
    </row>
    <row r="14" spans="1:6" ht="33" customHeight="1">
      <c r="A14" s="31" t="s">
        <v>1337</v>
      </c>
      <c r="B14" s="14">
        <v>0</v>
      </c>
      <c r="C14" s="14">
        <v>0</v>
      </c>
      <c r="D14" s="14">
        <v>0</v>
      </c>
      <c r="E14" s="14">
        <v>0</v>
      </c>
      <c r="F14" s="14">
        <v>0</v>
      </c>
    </row>
    <row r="15" spans="1:6" ht="33" customHeight="1">
      <c r="A15" s="32" t="s">
        <v>1338</v>
      </c>
      <c r="B15" s="14">
        <v>0</v>
      </c>
      <c r="C15" s="14">
        <v>0</v>
      </c>
      <c r="D15" s="14">
        <v>0</v>
      </c>
      <c r="E15" s="14">
        <v>0</v>
      </c>
      <c r="F15" s="14">
        <v>0</v>
      </c>
    </row>
    <row r="16" spans="1:6" ht="33" customHeight="1">
      <c r="A16" s="31" t="s">
        <v>1339</v>
      </c>
      <c r="B16" s="14">
        <v>0</v>
      </c>
      <c r="C16" s="14">
        <v>0</v>
      </c>
      <c r="D16" s="14">
        <v>0</v>
      </c>
      <c r="E16" s="14">
        <v>0</v>
      </c>
      <c r="F16" s="14">
        <v>0</v>
      </c>
    </row>
  </sheetData>
  <sheetProtection/>
  <mergeCells count="4">
    <mergeCell ref="A1:F1"/>
    <mergeCell ref="B3:D3"/>
    <mergeCell ref="E3:F3"/>
    <mergeCell ref="A3:A4"/>
  </mergeCells>
  <printOptions horizontalCentered="1" verticalCentered="1"/>
  <pageMargins left="0.5902777777777778" right="0.5902777777777778" top="0.7868055555555555" bottom="0.7868055555555555" header="0.5902777777777778" footer="0.2361111111111111"/>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G20"/>
  <sheetViews>
    <sheetView showGridLines="0" showZeros="0" view="pageBreakPreview" zoomScaleNormal="85" zoomScaleSheetLayoutView="100" workbookViewId="0" topLeftCell="A1">
      <selection activeCell="G19" sqref="G19"/>
    </sheetView>
  </sheetViews>
  <sheetFormatPr defaultColWidth="9.00390625" defaultRowHeight="14.25"/>
  <cols>
    <col min="1" max="1" width="50.25390625" style="7" customWidth="1"/>
    <col min="2" max="4" width="27.25390625" style="7" customWidth="1"/>
    <col min="5" max="7" width="13.875" style="7" customWidth="1"/>
    <col min="8" max="16384" width="9.00390625" style="7" customWidth="1"/>
  </cols>
  <sheetData>
    <row r="1" spans="1:4" s="1" customFormat="1" ht="48" customHeight="1">
      <c r="A1" s="8" t="s">
        <v>1340</v>
      </c>
      <c r="B1" s="8"/>
      <c r="C1" s="8"/>
      <c r="D1" s="8"/>
    </row>
    <row r="2" spans="1:7" s="2" customFormat="1" ht="14.25">
      <c r="A2" s="2" t="s">
        <v>1341</v>
      </c>
      <c r="B2" s="9"/>
      <c r="D2" s="9" t="s">
        <v>3</v>
      </c>
      <c r="G2" s="9"/>
    </row>
    <row r="3" spans="1:4" s="3" customFormat="1" ht="34.5" customHeight="1">
      <c r="A3" s="10" t="s">
        <v>4</v>
      </c>
      <c r="B3" s="11" t="s">
        <v>1342</v>
      </c>
      <c r="C3" s="11"/>
      <c r="D3" s="11"/>
    </row>
    <row r="4" spans="1:4" s="3" customFormat="1" ht="34.5" customHeight="1">
      <c r="A4" s="10"/>
      <c r="B4" s="11" t="s">
        <v>1100</v>
      </c>
      <c r="C4" s="11" t="s">
        <v>1343</v>
      </c>
      <c r="D4" s="12" t="s">
        <v>1344</v>
      </c>
    </row>
    <row r="5" spans="1:4" s="4" customFormat="1" ht="30.75" customHeight="1">
      <c r="A5" s="13" t="s">
        <v>1345</v>
      </c>
      <c r="B5" s="14">
        <v>0</v>
      </c>
      <c r="C5" s="14">
        <v>0</v>
      </c>
      <c r="D5" s="14">
        <v>0</v>
      </c>
    </row>
    <row r="6" spans="1:4" s="4" customFormat="1" ht="30.75" customHeight="1">
      <c r="A6" s="15" t="s">
        <v>1346</v>
      </c>
      <c r="B6" s="14">
        <v>0</v>
      </c>
      <c r="C6" s="14">
        <v>0</v>
      </c>
      <c r="D6" s="14">
        <v>0</v>
      </c>
    </row>
    <row r="7" spans="1:4" s="4" customFormat="1" ht="30.75" customHeight="1">
      <c r="A7" s="15" t="s">
        <v>1347</v>
      </c>
      <c r="B7" s="14">
        <v>0</v>
      </c>
      <c r="C7" s="14">
        <v>0</v>
      </c>
      <c r="D7" s="14">
        <v>0</v>
      </c>
    </row>
    <row r="8" spans="1:4" s="4" customFormat="1" ht="30.75" customHeight="1">
      <c r="A8" s="13" t="s">
        <v>1348</v>
      </c>
      <c r="B8" s="14">
        <v>0</v>
      </c>
      <c r="C8" s="14">
        <v>0</v>
      </c>
      <c r="D8" s="14">
        <v>0</v>
      </c>
    </row>
    <row r="9" spans="1:4" s="4" customFormat="1" ht="30.75" customHeight="1">
      <c r="A9" s="15" t="s">
        <v>1346</v>
      </c>
      <c r="B9" s="14">
        <v>0</v>
      </c>
      <c r="C9" s="14">
        <v>0</v>
      </c>
      <c r="D9" s="14">
        <v>0</v>
      </c>
    </row>
    <row r="10" spans="1:4" s="4" customFormat="1" ht="30.75" customHeight="1">
      <c r="A10" s="15" t="s">
        <v>1347</v>
      </c>
      <c r="B10" s="14">
        <v>0</v>
      </c>
      <c r="C10" s="14">
        <v>0</v>
      </c>
      <c r="D10" s="14">
        <v>0</v>
      </c>
    </row>
    <row r="11" spans="1:4" s="4" customFormat="1" ht="30.75" customHeight="1">
      <c r="A11" s="13" t="s">
        <v>1349</v>
      </c>
      <c r="B11" s="14">
        <v>0</v>
      </c>
      <c r="C11" s="14">
        <v>0</v>
      </c>
      <c r="D11" s="14">
        <v>0</v>
      </c>
    </row>
    <row r="12" spans="1:4" s="4" customFormat="1" ht="30.75" customHeight="1">
      <c r="A12" s="15" t="s">
        <v>1346</v>
      </c>
      <c r="B12" s="14">
        <v>0</v>
      </c>
      <c r="C12" s="14">
        <v>0</v>
      </c>
      <c r="D12" s="14">
        <v>0</v>
      </c>
    </row>
    <row r="13" spans="1:4" s="4" customFormat="1" ht="30.75" customHeight="1">
      <c r="A13" s="15" t="s">
        <v>1347</v>
      </c>
      <c r="B13" s="14">
        <v>0</v>
      </c>
      <c r="C13" s="14">
        <v>0</v>
      </c>
      <c r="D13" s="14">
        <v>0</v>
      </c>
    </row>
    <row r="14" spans="1:4" s="4" customFormat="1" ht="30.75" customHeight="1">
      <c r="A14" s="13" t="s">
        <v>1350</v>
      </c>
      <c r="B14" s="14">
        <v>0</v>
      </c>
      <c r="C14" s="14">
        <v>0</v>
      </c>
      <c r="D14" s="14">
        <v>0</v>
      </c>
    </row>
    <row r="15" spans="1:4" s="4" customFormat="1" ht="30.75" customHeight="1">
      <c r="A15" s="15" t="s">
        <v>1346</v>
      </c>
      <c r="B15" s="14">
        <v>0</v>
      </c>
      <c r="C15" s="14">
        <v>0</v>
      </c>
      <c r="D15" s="14">
        <v>0</v>
      </c>
    </row>
    <row r="16" spans="1:4" s="4" customFormat="1" ht="30.75" customHeight="1">
      <c r="A16" s="15" t="s">
        <v>1347</v>
      </c>
      <c r="B16" s="14">
        <v>0</v>
      </c>
      <c r="C16" s="14">
        <v>0</v>
      </c>
      <c r="D16" s="14">
        <v>0</v>
      </c>
    </row>
    <row r="17" spans="1:4" s="4" customFormat="1" ht="30.75" customHeight="1">
      <c r="A17" s="13" t="s">
        <v>1351</v>
      </c>
      <c r="B17" s="14">
        <v>0</v>
      </c>
      <c r="C17" s="14">
        <v>0</v>
      </c>
      <c r="D17" s="14">
        <v>0</v>
      </c>
    </row>
    <row r="18" spans="1:4" s="4" customFormat="1" ht="30.75" customHeight="1">
      <c r="A18" s="15" t="s">
        <v>1346</v>
      </c>
      <c r="B18" s="14">
        <v>0</v>
      </c>
      <c r="C18" s="14">
        <v>0</v>
      </c>
      <c r="D18" s="14">
        <v>0</v>
      </c>
    </row>
    <row r="19" spans="1:4" s="4" customFormat="1" ht="30.75" customHeight="1">
      <c r="A19" s="15" t="s">
        <v>1347</v>
      </c>
      <c r="B19" s="14">
        <v>0</v>
      </c>
      <c r="C19" s="14">
        <v>0</v>
      </c>
      <c r="D19" s="14">
        <v>0</v>
      </c>
    </row>
    <row r="20" spans="1:4" s="5" customFormat="1" ht="42.75" customHeight="1">
      <c r="A20" s="16"/>
      <c r="B20" s="17"/>
      <c r="C20" s="17"/>
      <c r="D20" s="18"/>
    </row>
    <row r="21" s="6" customFormat="1" ht="24" customHeight="1"/>
    <row r="22" s="6" customFormat="1"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4">
    <mergeCell ref="A1:D1"/>
    <mergeCell ref="B3:D3"/>
    <mergeCell ref="A20:D20"/>
    <mergeCell ref="A3:A4"/>
  </mergeCells>
  <printOptions horizontalCentered="1" verticalCentered="1"/>
  <pageMargins left="0.5902777777777778" right="0.5902777777777778" top="0.7868055555555555" bottom="0.7868055555555555" header="0.5902777777777778" footer="0.2361111111111111"/>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showGridLines="0" zoomScaleSheetLayoutView="115" workbookViewId="0" topLeftCell="A1">
      <pane ySplit="4" topLeftCell="A5" activePane="bottomLeft" state="frozen"/>
      <selection pane="bottomLeft" activeCell="A38" sqref="A38"/>
    </sheetView>
  </sheetViews>
  <sheetFormatPr defaultColWidth="9.00390625" defaultRowHeight="14.25"/>
  <cols>
    <col min="1" max="1" width="38.875" style="104" customWidth="1"/>
    <col min="2" max="3" width="14.375" style="104" customWidth="1"/>
    <col min="4" max="4" width="14.375" style="105" customWidth="1"/>
    <col min="5" max="5" width="13.00390625" style="105" customWidth="1"/>
    <col min="6" max="6" width="13.00390625" style="106" customWidth="1"/>
    <col min="7" max="7" width="14.375" style="105" customWidth="1"/>
    <col min="8" max="8" width="13.00390625" style="106" customWidth="1"/>
    <col min="9" max="9" width="13.875" style="106" customWidth="1"/>
    <col min="10" max="10" width="26.125" style="104" bestFit="1" customWidth="1"/>
    <col min="11" max="16384" width="9.00390625" style="104" customWidth="1"/>
  </cols>
  <sheetData>
    <row r="1" spans="1:9" s="101" customFormat="1" ht="48" customHeight="1">
      <c r="A1" s="109" t="s">
        <v>1</v>
      </c>
      <c r="B1" s="109"/>
      <c r="C1" s="109"/>
      <c r="D1" s="109"/>
      <c r="E1" s="109"/>
      <c r="F1" s="109"/>
      <c r="G1" s="109"/>
      <c r="H1" s="109"/>
      <c r="I1" s="109"/>
    </row>
    <row r="2" spans="1:9" ht="14.25">
      <c r="A2" s="104" t="s">
        <v>2</v>
      </c>
      <c r="F2" s="110"/>
      <c r="H2" s="110" t="s">
        <v>3</v>
      </c>
      <c r="I2" s="110"/>
    </row>
    <row r="3" spans="1:9" ht="30.75" customHeight="1">
      <c r="A3" s="10" t="s">
        <v>4</v>
      </c>
      <c r="B3" s="24" t="s">
        <v>5</v>
      </c>
      <c r="C3" s="24"/>
      <c r="D3" s="24"/>
      <c r="E3" s="24"/>
      <c r="F3" s="24"/>
      <c r="G3" s="264" t="s">
        <v>6</v>
      </c>
      <c r="H3" s="264"/>
      <c r="I3" s="110"/>
    </row>
    <row r="4" spans="1:9" s="102" customFormat="1" ht="30.75" customHeight="1">
      <c r="A4" s="10"/>
      <c r="B4" s="10" t="s">
        <v>7</v>
      </c>
      <c r="C4" s="10" t="s">
        <v>8</v>
      </c>
      <c r="D4" s="10" t="s">
        <v>9</v>
      </c>
      <c r="E4" s="10" t="s">
        <v>10</v>
      </c>
      <c r="F4" s="10" t="s">
        <v>11</v>
      </c>
      <c r="G4" s="10" t="s">
        <v>7</v>
      </c>
      <c r="H4" s="27" t="s">
        <v>12</v>
      </c>
      <c r="I4" s="147"/>
    </row>
    <row r="5" spans="1:12" ht="24" customHeight="1">
      <c r="A5" s="265" t="s">
        <v>13</v>
      </c>
      <c r="B5" s="266">
        <f aca="true" t="shared" si="0" ref="B5:G5">B6+B20</f>
        <v>10000</v>
      </c>
      <c r="C5" s="266">
        <f t="shared" si="0"/>
        <v>10000</v>
      </c>
      <c r="D5" s="266">
        <f t="shared" si="0"/>
        <v>10000</v>
      </c>
      <c r="E5" s="266">
        <f>D5/C5*100</f>
        <v>100</v>
      </c>
      <c r="F5" s="266">
        <f>D5/9880*100</f>
        <v>101.21457489878543</v>
      </c>
      <c r="G5" s="266">
        <f t="shared" si="0"/>
        <v>8000</v>
      </c>
      <c r="H5" s="266">
        <f>G5/D5*100</f>
        <v>80</v>
      </c>
      <c r="I5" s="273"/>
      <c r="J5" s="106"/>
      <c r="L5" s="106"/>
    </row>
    <row r="6" spans="1:12" s="262" customFormat="1" ht="24" customHeight="1">
      <c r="A6" s="267" t="s">
        <v>14</v>
      </c>
      <c r="B6" s="266">
        <f aca="true" t="shared" si="1" ref="B6:G6">SUM(B7:B19)</f>
        <v>10000</v>
      </c>
      <c r="C6" s="266">
        <f t="shared" si="1"/>
        <v>10000</v>
      </c>
      <c r="D6" s="266">
        <f t="shared" si="1"/>
        <v>10000</v>
      </c>
      <c r="E6" s="266">
        <f>D6/C6*100</f>
        <v>100</v>
      </c>
      <c r="F6" s="266">
        <f>D6/9880*100</f>
        <v>101.21457489878543</v>
      </c>
      <c r="G6" s="266">
        <f t="shared" si="1"/>
        <v>8000</v>
      </c>
      <c r="H6" s="266">
        <f>G6/D6*100</f>
        <v>80</v>
      </c>
      <c r="I6" s="273"/>
      <c r="K6" s="104"/>
      <c r="L6" s="106"/>
    </row>
    <row r="7" spans="1:12" ht="24" customHeight="1">
      <c r="A7" s="114" t="s">
        <v>15</v>
      </c>
      <c r="B7" s="266">
        <v>5168</v>
      </c>
      <c r="C7" s="266">
        <v>3708</v>
      </c>
      <c r="D7" s="266">
        <v>3708</v>
      </c>
      <c r="E7" s="266">
        <f>D7/C7*100</f>
        <v>100</v>
      </c>
      <c r="F7" s="266">
        <f>D7/5106*100</f>
        <v>72.62044653349001</v>
      </c>
      <c r="G7" s="266">
        <v>2866</v>
      </c>
      <c r="H7" s="266">
        <f>G7/D7*100</f>
        <v>77.29234088457389</v>
      </c>
      <c r="I7" s="273"/>
      <c r="J7" s="106"/>
      <c r="L7" s="106"/>
    </row>
    <row r="8" spans="1:12" ht="24" customHeight="1">
      <c r="A8" s="114" t="s">
        <v>16</v>
      </c>
      <c r="B8" s="268">
        <v>0</v>
      </c>
      <c r="C8" s="268">
        <v>0</v>
      </c>
      <c r="D8" s="268">
        <v>0</v>
      </c>
      <c r="E8" s="268">
        <v>0</v>
      </c>
      <c r="F8" s="268">
        <v>0</v>
      </c>
      <c r="G8" s="268">
        <v>0</v>
      </c>
      <c r="H8" s="268">
        <v>0</v>
      </c>
      <c r="I8" s="273"/>
      <c r="J8" s="106"/>
      <c r="L8" s="106"/>
    </row>
    <row r="9" spans="1:12" ht="24" customHeight="1">
      <c r="A9" s="114" t="s">
        <v>17</v>
      </c>
      <c r="B9" s="266">
        <v>1290</v>
      </c>
      <c r="C9" s="266">
        <v>1870</v>
      </c>
      <c r="D9" s="266">
        <v>1870</v>
      </c>
      <c r="E9" s="266">
        <f aca="true" t="shared" si="2" ref="E9:E17">D9/C9*100</f>
        <v>100</v>
      </c>
      <c r="F9" s="266">
        <f>D9/1274*100</f>
        <v>146.78178963893248</v>
      </c>
      <c r="G9" s="266">
        <v>1256</v>
      </c>
      <c r="H9" s="266">
        <f aca="true" t="shared" si="3" ref="H9:H17">G9/D9*100</f>
        <v>67.16577540106951</v>
      </c>
      <c r="I9" s="273"/>
      <c r="L9" s="106"/>
    </row>
    <row r="10" spans="1:12" ht="24" customHeight="1">
      <c r="A10" s="114" t="s">
        <v>18</v>
      </c>
      <c r="B10" s="266">
        <v>277</v>
      </c>
      <c r="C10" s="266">
        <v>207</v>
      </c>
      <c r="D10" s="266">
        <v>207</v>
      </c>
      <c r="E10" s="266">
        <f t="shared" si="2"/>
        <v>100</v>
      </c>
      <c r="F10" s="266">
        <f>D10/274*100</f>
        <v>75.54744525547446</v>
      </c>
      <c r="G10" s="266">
        <v>216</v>
      </c>
      <c r="H10" s="266">
        <f t="shared" si="3"/>
        <v>104.34782608695652</v>
      </c>
      <c r="I10" s="273"/>
      <c r="J10" s="106"/>
      <c r="L10" s="106"/>
    </row>
    <row r="11" spans="1:12" ht="24" customHeight="1">
      <c r="A11" s="114" t="s">
        <v>19</v>
      </c>
      <c r="B11" s="268">
        <v>0</v>
      </c>
      <c r="C11" s="268">
        <v>0</v>
      </c>
      <c r="D11" s="268">
        <v>0</v>
      </c>
      <c r="E11" s="268">
        <v>0</v>
      </c>
      <c r="F11" s="268">
        <v>0</v>
      </c>
      <c r="G11" s="268">
        <v>0</v>
      </c>
      <c r="H11" s="268">
        <v>0</v>
      </c>
      <c r="I11" s="273"/>
      <c r="J11" s="106"/>
      <c r="L11" s="106"/>
    </row>
    <row r="12" spans="1:12" ht="24" customHeight="1">
      <c r="A12" s="114" t="s">
        <v>20</v>
      </c>
      <c r="B12" s="268">
        <v>0</v>
      </c>
      <c r="C12" s="268">
        <v>0</v>
      </c>
      <c r="D12" s="268">
        <v>0</v>
      </c>
      <c r="E12" s="268">
        <v>0</v>
      </c>
      <c r="F12" s="268">
        <v>0</v>
      </c>
      <c r="G12" s="268">
        <v>0</v>
      </c>
      <c r="H12" s="268">
        <v>0</v>
      </c>
      <c r="I12" s="273"/>
      <c r="J12" s="106"/>
      <c r="L12" s="106"/>
    </row>
    <row r="13" spans="1:12" ht="24" customHeight="1">
      <c r="A13" s="114" t="s">
        <v>21</v>
      </c>
      <c r="B13" s="266">
        <v>1695</v>
      </c>
      <c r="C13" s="266">
        <v>1665</v>
      </c>
      <c r="D13" s="266">
        <v>1665</v>
      </c>
      <c r="E13" s="266">
        <f t="shared" si="2"/>
        <v>100</v>
      </c>
      <c r="F13" s="266">
        <f>D13/1675*100</f>
        <v>99.40298507462687</v>
      </c>
      <c r="G13" s="266">
        <v>1632</v>
      </c>
      <c r="H13" s="266">
        <f t="shared" si="3"/>
        <v>98.01801801801801</v>
      </c>
      <c r="I13" s="273"/>
      <c r="J13" s="106"/>
      <c r="L13" s="106"/>
    </row>
    <row r="14" spans="1:12" ht="24" customHeight="1">
      <c r="A14" s="114" t="s">
        <v>22</v>
      </c>
      <c r="B14" s="266">
        <v>374</v>
      </c>
      <c r="C14" s="266">
        <v>574</v>
      </c>
      <c r="D14" s="266">
        <v>574</v>
      </c>
      <c r="E14" s="266">
        <f t="shared" si="2"/>
        <v>100</v>
      </c>
      <c r="F14" s="266">
        <f>D14/370*100</f>
        <v>155.13513513513513</v>
      </c>
      <c r="G14" s="266">
        <v>409</v>
      </c>
      <c r="H14" s="266">
        <f t="shared" si="3"/>
        <v>71.25435540069687</v>
      </c>
      <c r="I14" s="273"/>
      <c r="J14" s="106"/>
      <c r="L14" s="106"/>
    </row>
    <row r="15" spans="1:12" ht="24" customHeight="1">
      <c r="A15" s="114" t="s">
        <v>23</v>
      </c>
      <c r="B15" s="266">
        <v>323</v>
      </c>
      <c r="C15" s="266">
        <v>223</v>
      </c>
      <c r="D15" s="266">
        <v>223</v>
      </c>
      <c r="E15" s="266">
        <f t="shared" si="2"/>
        <v>100</v>
      </c>
      <c r="F15" s="266">
        <f>D15/319*100</f>
        <v>69.90595611285266</v>
      </c>
      <c r="G15" s="266">
        <v>218</v>
      </c>
      <c r="H15" s="266">
        <f t="shared" si="3"/>
        <v>97.75784753363229</v>
      </c>
      <c r="I15" s="273"/>
      <c r="J15" s="106"/>
      <c r="L15" s="106"/>
    </row>
    <row r="16" spans="1:12" ht="24" customHeight="1">
      <c r="A16" s="114" t="s">
        <v>24</v>
      </c>
      <c r="B16" s="266">
        <v>426</v>
      </c>
      <c r="C16" s="266">
        <v>1506</v>
      </c>
      <c r="D16" s="266">
        <v>1506</v>
      </c>
      <c r="E16" s="266">
        <f t="shared" si="2"/>
        <v>100</v>
      </c>
      <c r="F16" s="266">
        <f>D16/420*100</f>
        <v>358.5714285714286</v>
      </c>
      <c r="G16" s="266">
        <v>1105</v>
      </c>
      <c r="H16" s="266">
        <f t="shared" si="3"/>
        <v>73.37317397078354</v>
      </c>
      <c r="I16" s="273"/>
      <c r="J16" s="106"/>
      <c r="L16" s="106"/>
    </row>
    <row r="17" spans="1:12" ht="24" customHeight="1">
      <c r="A17" s="114" t="s">
        <v>25</v>
      </c>
      <c r="B17" s="266">
        <v>447</v>
      </c>
      <c r="C17" s="266">
        <v>247</v>
      </c>
      <c r="D17" s="266">
        <v>247</v>
      </c>
      <c r="E17" s="266">
        <f t="shared" si="2"/>
        <v>100</v>
      </c>
      <c r="F17" s="266">
        <f>D17/442*100</f>
        <v>55.88235294117647</v>
      </c>
      <c r="G17" s="266">
        <v>298</v>
      </c>
      <c r="H17" s="266">
        <f t="shared" si="3"/>
        <v>120.64777327935224</v>
      </c>
      <c r="I17" s="273"/>
      <c r="J17" s="106"/>
      <c r="L17" s="106"/>
    </row>
    <row r="18" spans="1:12" ht="24" customHeight="1">
      <c r="A18" s="114" t="s">
        <v>26</v>
      </c>
      <c r="B18" s="268">
        <v>0</v>
      </c>
      <c r="C18" s="268">
        <v>0</v>
      </c>
      <c r="D18" s="268">
        <v>0</v>
      </c>
      <c r="E18" s="268">
        <v>0</v>
      </c>
      <c r="F18" s="268">
        <v>0</v>
      </c>
      <c r="G18" s="268">
        <v>0</v>
      </c>
      <c r="H18" s="268">
        <v>0</v>
      </c>
      <c r="I18" s="273"/>
      <c r="J18" s="106"/>
      <c r="L18" s="106"/>
    </row>
    <row r="19" spans="1:12" ht="24" customHeight="1">
      <c r="A19" s="114" t="s">
        <v>27</v>
      </c>
      <c r="B19" s="268">
        <v>0</v>
      </c>
      <c r="C19" s="268">
        <v>0</v>
      </c>
      <c r="D19" s="268">
        <v>0</v>
      </c>
      <c r="E19" s="268">
        <v>0</v>
      </c>
      <c r="F19" s="268">
        <v>0</v>
      </c>
      <c r="G19" s="268">
        <v>0</v>
      </c>
      <c r="H19" s="268">
        <v>0</v>
      </c>
      <c r="I19" s="273"/>
      <c r="J19" s="106"/>
      <c r="L19" s="106"/>
    </row>
    <row r="20" spans="1:12" s="263" customFormat="1" ht="24" customHeight="1">
      <c r="A20" s="267" t="s">
        <v>28</v>
      </c>
      <c r="B20" s="268">
        <f aca="true" t="shared" si="4" ref="B20:H20">SUM(B21:B27)</f>
        <v>0</v>
      </c>
      <c r="C20" s="268">
        <f t="shared" si="4"/>
        <v>0</v>
      </c>
      <c r="D20" s="268">
        <f t="shared" si="4"/>
        <v>0</v>
      </c>
      <c r="E20" s="268">
        <f t="shared" si="4"/>
        <v>0</v>
      </c>
      <c r="F20" s="268">
        <f t="shared" si="4"/>
        <v>0</v>
      </c>
      <c r="G20" s="268">
        <f t="shared" si="4"/>
        <v>0</v>
      </c>
      <c r="H20" s="268">
        <f t="shared" si="4"/>
        <v>0</v>
      </c>
      <c r="I20" s="273"/>
      <c r="J20" s="106"/>
      <c r="K20" s="104"/>
      <c r="L20" s="106"/>
    </row>
    <row r="21" spans="1:12" ht="24" customHeight="1">
      <c r="A21" s="114" t="s">
        <v>29</v>
      </c>
      <c r="B21" s="268">
        <v>0</v>
      </c>
      <c r="C21" s="268">
        <v>0</v>
      </c>
      <c r="D21" s="268">
        <v>0</v>
      </c>
      <c r="E21" s="268">
        <v>0</v>
      </c>
      <c r="F21" s="268">
        <v>0</v>
      </c>
      <c r="G21" s="268">
        <v>0</v>
      </c>
      <c r="H21" s="268">
        <v>0</v>
      </c>
      <c r="I21" s="273"/>
      <c r="J21" s="106"/>
      <c r="L21" s="106"/>
    </row>
    <row r="22" spans="1:12" ht="24" customHeight="1">
      <c r="A22" s="114" t="s">
        <v>30</v>
      </c>
      <c r="B22" s="268">
        <v>0</v>
      </c>
      <c r="C22" s="268">
        <v>0</v>
      </c>
      <c r="D22" s="268">
        <v>0</v>
      </c>
      <c r="E22" s="268">
        <v>0</v>
      </c>
      <c r="F22" s="268">
        <v>0</v>
      </c>
      <c r="G22" s="268">
        <v>0</v>
      </c>
      <c r="H22" s="268">
        <v>0</v>
      </c>
      <c r="I22" s="273"/>
      <c r="J22" s="106"/>
      <c r="L22" s="106"/>
    </row>
    <row r="23" spans="1:12" ht="24" customHeight="1">
      <c r="A23" s="114" t="s">
        <v>31</v>
      </c>
      <c r="B23" s="268">
        <v>0</v>
      </c>
      <c r="C23" s="268">
        <v>0</v>
      </c>
      <c r="D23" s="268">
        <v>0</v>
      </c>
      <c r="E23" s="268">
        <v>0</v>
      </c>
      <c r="F23" s="268">
        <v>0</v>
      </c>
      <c r="G23" s="268">
        <v>0</v>
      </c>
      <c r="H23" s="268">
        <v>0</v>
      </c>
      <c r="I23" s="273"/>
      <c r="J23" s="106"/>
      <c r="L23" s="106"/>
    </row>
    <row r="24" spans="1:12" ht="24" customHeight="1">
      <c r="A24" s="114" t="s">
        <v>32</v>
      </c>
      <c r="B24" s="268">
        <v>0</v>
      </c>
      <c r="C24" s="268">
        <v>0</v>
      </c>
      <c r="D24" s="268">
        <v>0</v>
      </c>
      <c r="E24" s="268">
        <v>0</v>
      </c>
      <c r="F24" s="268">
        <v>0</v>
      </c>
      <c r="G24" s="268">
        <v>0</v>
      </c>
      <c r="H24" s="268">
        <v>0</v>
      </c>
      <c r="I24" s="273"/>
      <c r="J24" s="106"/>
      <c r="L24" s="106"/>
    </row>
    <row r="25" spans="1:12" ht="24" customHeight="1">
      <c r="A25" s="114" t="s">
        <v>33</v>
      </c>
      <c r="B25" s="268">
        <v>0</v>
      </c>
      <c r="C25" s="268">
        <v>0</v>
      </c>
      <c r="D25" s="268">
        <v>0</v>
      </c>
      <c r="E25" s="268">
        <v>0</v>
      </c>
      <c r="F25" s="268">
        <v>0</v>
      </c>
      <c r="G25" s="268">
        <v>0</v>
      </c>
      <c r="H25" s="268">
        <v>0</v>
      </c>
      <c r="I25" s="273"/>
      <c r="J25" s="106"/>
      <c r="L25" s="106"/>
    </row>
    <row r="26" spans="1:12" ht="24" customHeight="1">
      <c r="A26" s="114" t="s">
        <v>34</v>
      </c>
      <c r="B26" s="268">
        <v>0</v>
      </c>
      <c r="C26" s="268">
        <v>0</v>
      </c>
      <c r="D26" s="268">
        <v>0</v>
      </c>
      <c r="E26" s="268">
        <v>0</v>
      </c>
      <c r="F26" s="268">
        <v>0</v>
      </c>
      <c r="G26" s="268">
        <v>0</v>
      </c>
      <c r="H26" s="268">
        <v>0</v>
      </c>
      <c r="I26" s="273"/>
      <c r="J26" s="106"/>
      <c r="L26" s="106"/>
    </row>
    <row r="27" spans="1:9" ht="24" customHeight="1">
      <c r="A27" s="269" t="s">
        <v>35</v>
      </c>
      <c r="B27" s="270">
        <v>0</v>
      </c>
      <c r="C27" s="270">
        <v>0</v>
      </c>
      <c r="D27" s="270">
        <v>0</v>
      </c>
      <c r="E27" s="270">
        <v>0</v>
      </c>
      <c r="F27" s="270">
        <v>0</v>
      </c>
      <c r="G27" s="270">
        <v>0</v>
      </c>
      <c r="H27" s="270">
        <v>0</v>
      </c>
      <c r="I27" s="273"/>
    </row>
    <row r="28" spans="1:9" s="103" customFormat="1" ht="24" customHeight="1">
      <c r="A28" s="271" t="s">
        <v>13</v>
      </c>
      <c r="B28" s="272">
        <f>B5</f>
        <v>10000</v>
      </c>
      <c r="C28" s="272">
        <f aca="true" t="shared" si="5" ref="C28:H28">C5</f>
        <v>10000</v>
      </c>
      <c r="D28" s="272">
        <f t="shared" si="5"/>
        <v>10000</v>
      </c>
      <c r="E28" s="272">
        <f>D28/C28*100</f>
        <v>100</v>
      </c>
      <c r="F28" s="272">
        <f>D28/9880*100</f>
        <v>101.21457489878543</v>
      </c>
      <c r="G28" s="272">
        <f t="shared" si="5"/>
        <v>8000</v>
      </c>
      <c r="H28" s="272">
        <f t="shared" si="5"/>
        <v>80</v>
      </c>
      <c r="I28" s="273"/>
    </row>
    <row r="29" spans="1:9" ht="24" customHeight="1">
      <c r="A29" s="113" t="s">
        <v>36</v>
      </c>
      <c r="B29" s="268">
        <v>0</v>
      </c>
      <c r="C29" s="268">
        <v>0</v>
      </c>
      <c r="D29" s="268">
        <v>0</v>
      </c>
      <c r="E29" s="268">
        <v>0</v>
      </c>
      <c r="F29" s="268">
        <v>0</v>
      </c>
      <c r="G29" s="268">
        <v>0</v>
      </c>
      <c r="H29" s="268">
        <v>0</v>
      </c>
      <c r="I29" s="273"/>
    </row>
    <row r="30" spans="1:9" s="104" customFormat="1" ht="24" customHeight="1">
      <c r="A30" s="113" t="s">
        <v>37</v>
      </c>
      <c r="B30" s="120">
        <v>1011</v>
      </c>
      <c r="C30" s="120">
        <v>602</v>
      </c>
      <c r="D30" s="120">
        <v>602</v>
      </c>
      <c r="E30" s="121">
        <f>D30/C30*100</f>
        <v>100</v>
      </c>
      <c r="F30" s="121">
        <f>D30/1159*100</f>
        <v>51.94132873166522</v>
      </c>
      <c r="G30" s="121">
        <v>391</v>
      </c>
      <c r="H30" s="121">
        <f>G30/D30*100</f>
        <v>64.95016611295681</v>
      </c>
      <c r="I30" s="273"/>
    </row>
    <row r="31" spans="1:9" ht="24" customHeight="1">
      <c r="A31" s="113" t="s">
        <v>38</v>
      </c>
      <c r="B31" s="120">
        <v>1837</v>
      </c>
      <c r="C31" s="120">
        <v>1657</v>
      </c>
      <c r="D31" s="120">
        <v>1657</v>
      </c>
      <c r="E31" s="121">
        <f>D31/C31*100</f>
        <v>100</v>
      </c>
      <c r="F31" s="121">
        <f>D31/764*100</f>
        <v>216.8848167539267</v>
      </c>
      <c r="G31" s="268">
        <v>0</v>
      </c>
      <c r="H31" s="268">
        <v>0</v>
      </c>
      <c r="I31" s="273"/>
    </row>
    <row r="32" spans="1:9" ht="24" customHeight="1">
      <c r="A32" s="113" t="s">
        <v>39</v>
      </c>
      <c r="B32" s="120">
        <v>402</v>
      </c>
      <c r="C32" s="120">
        <f>440+1104</f>
        <v>1544</v>
      </c>
      <c r="D32" s="120">
        <f>440+1104</f>
        <v>1544</v>
      </c>
      <c r="E32" s="121">
        <f>D32/C32*100</f>
        <v>100</v>
      </c>
      <c r="F32" s="121">
        <f>D32/4640*100</f>
        <v>33.275862068965516</v>
      </c>
      <c r="G32" s="121">
        <v>3109</v>
      </c>
      <c r="H32" s="121">
        <f>G32/D32*100</f>
        <v>201.36010362694302</v>
      </c>
      <c r="I32" s="273"/>
    </row>
    <row r="33" spans="1:9" ht="24" customHeight="1">
      <c r="A33" s="113" t="s">
        <v>40</v>
      </c>
      <c r="B33" s="268">
        <v>0</v>
      </c>
      <c r="C33" s="268">
        <v>0</v>
      </c>
      <c r="D33" s="268">
        <v>0</v>
      </c>
      <c r="E33" s="268">
        <v>0</v>
      </c>
      <c r="F33" s="268">
        <v>0</v>
      </c>
      <c r="G33" s="268">
        <v>0</v>
      </c>
      <c r="H33" s="268">
        <v>0</v>
      </c>
      <c r="I33" s="273"/>
    </row>
    <row r="34" spans="1:9" ht="24" customHeight="1">
      <c r="A34" s="265" t="s">
        <v>41</v>
      </c>
      <c r="B34" s="120">
        <f aca="true" t="shared" si="6" ref="B34:G34">SUM(B28:B33)</f>
        <v>13250</v>
      </c>
      <c r="C34" s="120">
        <f t="shared" si="6"/>
        <v>13803</v>
      </c>
      <c r="D34" s="120">
        <f t="shared" si="6"/>
        <v>13803</v>
      </c>
      <c r="E34" s="120">
        <f>D34/C34*100</f>
        <v>100</v>
      </c>
      <c r="F34" s="120">
        <f>D34/16443*100</f>
        <v>83.94453566867361</v>
      </c>
      <c r="G34" s="120">
        <f t="shared" si="6"/>
        <v>11500</v>
      </c>
      <c r="H34" s="120">
        <f>G34/D34*100</f>
        <v>83.31522132869667</v>
      </c>
      <c r="I34" s="273"/>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4">
    <mergeCell ref="A1:H1"/>
    <mergeCell ref="B3:F3"/>
    <mergeCell ref="G3:H3"/>
    <mergeCell ref="A3:A4"/>
  </mergeCells>
  <printOptions horizontalCentered="1" verticalCentered="1"/>
  <pageMargins left="0.5902777777777778" right="0.5902777777777778" top="0.16944444444444445" bottom="0.16944444444444445" header="0.5902777777777778" footer="0.2361111111111111"/>
  <pageSetup fitToHeight="1" fitToWidth="1" horizontalDpi="600" verticalDpi="600" orientation="landscape" paperSize="9" scale="57"/>
  <rowBreaks count="1" manualBreakCount="1">
    <brk id="19" max="11" man="1"/>
  </rowBreaks>
</worksheet>
</file>

<file path=xl/worksheets/sheet3.xml><?xml version="1.0" encoding="utf-8"?>
<worksheet xmlns="http://schemas.openxmlformats.org/spreadsheetml/2006/main" xmlns:r="http://schemas.openxmlformats.org/officeDocument/2006/relationships">
  <sheetPr>
    <pageSetUpPr fitToPage="1"/>
  </sheetPr>
  <dimension ref="A1:AB36"/>
  <sheetViews>
    <sheetView showGridLines="0" showZeros="0" tabSelected="1" view="pageBreakPreview" zoomScaleNormal="85" zoomScaleSheetLayoutView="100" workbookViewId="0" topLeftCell="A1">
      <pane ySplit="4" topLeftCell="A17" activePane="bottomLeft" state="frozen"/>
      <selection pane="bottomLeft" activeCell="D16" sqref="D16"/>
    </sheetView>
  </sheetViews>
  <sheetFormatPr defaultColWidth="9.00390625" defaultRowHeight="14.25"/>
  <cols>
    <col min="1" max="1" width="34.375" style="76" customWidth="1"/>
    <col min="2" max="4" width="15.00390625" style="76" customWidth="1"/>
    <col min="5" max="6" width="11.25390625" style="76" customWidth="1"/>
    <col min="7" max="7" width="18.875" style="76" hidden="1" customWidth="1"/>
    <col min="8" max="8" width="9.00390625" style="76" hidden="1" customWidth="1"/>
    <col min="9" max="9" width="12.75390625" style="76" hidden="1" customWidth="1"/>
    <col min="10" max="10" width="14.75390625" style="76" hidden="1" customWidth="1"/>
    <col min="11" max="22" width="9.00390625" style="76" hidden="1" customWidth="1"/>
    <col min="23" max="23" width="15.00390625" style="235" customWidth="1"/>
    <col min="24" max="24" width="11.25390625" style="236" customWidth="1"/>
    <col min="25" max="26" width="9.00390625" style="76" customWidth="1"/>
    <col min="27" max="27" width="11.625" style="76" bestFit="1" customWidth="1"/>
    <col min="28" max="16384" width="9.00390625" style="76" customWidth="1"/>
  </cols>
  <sheetData>
    <row r="1" spans="1:24" s="75" customFormat="1" ht="48" customHeight="1">
      <c r="A1" s="90" t="s">
        <v>42</v>
      </c>
      <c r="B1" s="90"/>
      <c r="C1" s="90"/>
      <c r="D1" s="90"/>
      <c r="E1" s="90"/>
      <c r="F1" s="90"/>
      <c r="G1" s="90"/>
      <c r="H1" s="90"/>
      <c r="I1" s="90"/>
      <c r="J1" s="90"/>
      <c r="K1" s="90"/>
      <c r="L1" s="90"/>
      <c r="M1" s="90"/>
      <c r="N1" s="90"/>
      <c r="O1" s="90"/>
      <c r="P1" s="90"/>
      <c r="Q1" s="90"/>
      <c r="R1" s="90"/>
      <c r="S1" s="90"/>
      <c r="T1" s="90"/>
      <c r="U1" s="90"/>
      <c r="V1" s="90"/>
      <c r="W1" s="90"/>
      <c r="X1" s="90"/>
    </row>
    <row r="2" spans="1:24" s="49" customFormat="1" ht="14.25">
      <c r="A2" s="49" t="s">
        <v>43</v>
      </c>
      <c r="F2" s="80"/>
      <c r="W2" s="256"/>
      <c r="X2" s="257" t="s">
        <v>3</v>
      </c>
    </row>
    <row r="3" spans="1:24" s="49" customFormat="1" ht="34.5" customHeight="1">
      <c r="A3" s="10" t="s">
        <v>4</v>
      </c>
      <c r="B3" s="81" t="s">
        <v>5</v>
      </c>
      <c r="C3" s="81"/>
      <c r="D3" s="81"/>
      <c r="E3" s="81"/>
      <c r="F3" s="81"/>
      <c r="G3" s="237"/>
      <c r="H3" s="237"/>
      <c r="I3" s="237"/>
      <c r="J3" s="237"/>
      <c r="K3" s="237"/>
      <c r="L3" s="237"/>
      <c r="M3" s="237"/>
      <c r="N3" s="237"/>
      <c r="O3" s="237"/>
      <c r="P3" s="237"/>
      <c r="Q3" s="237"/>
      <c r="R3" s="237"/>
      <c r="S3" s="237"/>
      <c r="T3" s="237"/>
      <c r="U3" s="237"/>
      <c r="V3" s="237"/>
      <c r="W3" s="62" t="s">
        <v>6</v>
      </c>
      <c r="X3" s="62"/>
    </row>
    <row r="4" spans="1:24" s="50" customFormat="1" ht="34.5" customHeight="1">
      <c r="A4" s="10"/>
      <c r="B4" s="10" t="s">
        <v>7</v>
      </c>
      <c r="C4" s="10" t="s">
        <v>8</v>
      </c>
      <c r="D4" s="10" t="s">
        <v>9</v>
      </c>
      <c r="E4" s="10" t="s">
        <v>44</v>
      </c>
      <c r="F4" s="10" t="s">
        <v>45</v>
      </c>
      <c r="G4" s="237"/>
      <c r="H4" s="237"/>
      <c r="I4" s="237"/>
      <c r="J4" s="237" t="s">
        <v>46</v>
      </c>
      <c r="K4" s="237"/>
      <c r="L4" s="237"/>
      <c r="M4" s="237"/>
      <c r="N4" s="237"/>
      <c r="O4" s="237"/>
      <c r="P4" s="237"/>
      <c r="Q4" s="237"/>
      <c r="R4" s="237"/>
      <c r="S4" s="237"/>
      <c r="T4" s="237"/>
      <c r="U4" s="237"/>
      <c r="V4" s="237"/>
      <c r="W4" s="10" t="s">
        <v>7</v>
      </c>
      <c r="X4" s="27" t="s">
        <v>12</v>
      </c>
    </row>
    <row r="5" spans="1:27" ht="27.75" customHeight="1">
      <c r="A5" s="63" t="s">
        <v>47</v>
      </c>
      <c r="B5" s="238">
        <f>SUM(B6:B26)</f>
        <v>8932</v>
      </c>
      <c r="C5" s="238">
        <f>SUM(C6:C26)</f>
        <v>10285</v>
      </c>
      <c r="D5" s="238">
        <f>SUM(D6:D26)</f>
        <v>10285</v>
      </c>
      <c r="E5" s="238">
        <f>D5/C5*100</f>
        <v>100</v>
      </c>
      <c r="F5" s="238">
        <f>D5/7137*100</f>
        <v>144.10816869833263</v>
      </c>
      <c r="G5" s="238">
        <f aca="true" t="shared" si="0" ref="G5:W5">SUM(G6:G26)</f>
        <v>0</v>
      </c>
      <c r="H5" s="238">
        <f t="shared" si="0"/>
        <v>0</v>
      </c>
      <c r="I5" s="238">
        <f t="shared" si="0"/>
        <v>0</v>
      </c>
      <c r="J5" s="238">
        <f t="shared" si="0"/>
        <v>0</v>
      </c>
      <c r="K5" s="238">
        <f t="shared" si="0"/>
        <v>0</v>
      </c>
      <c r="L5" s="238">
        <f t="shared" si="0"/>
        <v>0</v>
      </c>
      <c r="M5" s="238">
        <f t="shared" si="0"/>
        <v>0</v>
      </c>
      <c r="N5" s="238">
        <f t="shared" si="0"/>
        <v>0</v>
      </c>
      <c r="O5" s="238">
        <f t="shared" si="0"/>
        <v>0</v>
      </c>
      <c r="P5" s="238">
        <f t="shared" si="0"/>
        <v>0</v>
      </c>
      <c r="Q5" s="238">
        <f t="shared" si="0"/>
        <v>0</v>
      </c>
      <c r="R5" s="238">
        <f t="shared" si="0"/>
        <v>0</v>
      </c>
      <c r="S5" s="238">
        <f t="shared" si="0"/>
        <v>0</v>
      </c>
      <c r="T5" s="238">
        <f t="shared" si="0"/>
        <v>0</v>
      </c>
      <c r="U5" s="238">
        <f t="shared" si="0"/>
        <v>0</v>
      </c>
      <c r="V5" s="238">
        <f t="shared" si="0"/>
        <v>0</v>
      </c>
      <c r="W5" s="238">
        <f t="shared" si="0"/>
        <v>7806</v>
      </c>
      <c r="X5" s="238">
        <f>W5/D5*100</f>
        <v>75.89693728731162</v>
      </c>
      <c r="Y5" s="83"/>
      <c r="Z5" s="104"/>
      <c r="AA5" s="261"/>
    </row>
    <row r="6" spans="1:28" ht="27.75" customHeight="1">
      <c r="A6" s="239" t="s">
        <v>48</v>
      </c>
      <c r="B6" s="221">
        <v>1071</v>
      </c>
      <c r="C6" s="221">
        <v>1256</v>
      </c>
      <c r="D6" s="221">
        <f>'3功能明细'!B4</f>
        <v>1256</v>
      </c>
      <c r="E6" s="238">
        <f aca="true" t="shared" si="1" ref="E6:E24">D6/C6*100</f>
        <v>100</v>
      </c>
      <c r="F6" s="240">
        <f>D6/1055*100</f>
        <v>119.05213270142181</v>
      </c>
      <c r="G6" s="240"/>
      <c r="H6" s="240"/>
      <c r="I6" s="240"/>
      <c r="J6" s="240"/>
      <c r="K6" s="240"/>
      <c r="L6" s="240"/>
      <c r="M6" s="240"/>
      <c r="N6" s="240"/>
      <c r="O6" s="240"/>
      <c r="P6" s="240"/>
      <c r="Q6" s="240"/>
      <c r="R6" s="240"/>
      <c r="S6" s="240"/>
      <c r="T6" s="240"/>
      <c r="U6" s="240"/>
      <c r="V6" s="240"/>
      <c r="W6" s="221">
        <f>'3功能明细'!C4</f>
        <v>1996</v>
      </c>
      <c r="X6" s="238">
        <f aca="true" t="shared" si="2" ref="X6:X16">W6/D6*100</f>
        <v>158.9171974522293</v>
      </c>
      <c r="Y6" s="83"/>
      <c r="Z6" s="104"/>
      <c r="AA6" s="261"/>
      <c r="AB6" s="49"/>
    </row>
    <row r="7" spans="1:27" ht="27.75" customHeight="1">
      <c r="A7" s="239" t="s">
        <v>49</v>
      </c>
      <c r="B7" s="221">
        <v>317</v>
      </c>
      <c r="C7" s="221">
        <v>179</v>
      </c>
      <c r="D7" s="221">
        <f>'3功能明细'!B293</f>
        <v>179</v>
      </c>
      <c r="E7" s="238">
        <f t="shared" si="1"/>
        <v>100</v>
      </c>
      <c r="F7" s="241">
        <f>D7/72*100</f>
        <v>248.61111111111111</v>
      </c>
      <c r="G7" s="241"/>
      <c r="H7" s="241"/>
      <c r="I7" s="241"/>
      <c r="J7" s="241"/>
      <c r="K7" s="241"/>
      <c r="L7" s="241"/>
      <c r="M7" s="241"/>
      <c r="N7" s="241"/>
      <c r="O7" s="241"/>
      <c r="P7" s="241"/>
      <c r="Q7" s="241"/>
      <c r="R7" s="241"/>
      <c r="S7" s="241"/>
      <c r="T7" s="241"/>
      <c r="U7" s="241"/>
      <c r="V7" s="241"/>
      <c r="W7" s="241">
        <f>'3功能明细'!C293</f>
        <v>268</v>
      </c>
      <c r="X7" s="238">
        <f t="shared" si="2"/>
        <v>149.72067039106145</v>
      </c>
      <c r="Y7" s="83"/>
      <c r="Z7" s="104"/>
      <c r="AA7" s="261"/>
    </row>
    <row r="8" spans="1:27" ht="27.75" customHeight="1">
      <c r="A8" s="239" t="s">
        <v>50</v>
      </c>
      <c r="B8" s="221">
        <v>56</v>
      </c>
      <c r="C8" s="221">
        <v>58</v>
      </c>
      <c r="D8" s="221">
        <f>'3功能明细'!B384</f>
        <v>58</v>
      </c>
      <c r="E8" s="238">
        <f t="shared" si="1"/>
        <v>100</v>
      </c>
      <c r="F8" s="241">
        <f>D8/36*100</f>
        <v>161.11111111111111</v>
      </c>
      <c r="G8" s="241"/>
      <c r="H8" s="241"/>
      <c r="I8" s="241"/>
      <c r="J8" s="241"/>
      <c r="K8" s="241"/>
      <c r="L8" s="241"/>
      <c r="M8" s="241"/>
      <c r="N8" s="241"/>
      <c r="O8" s="241"/>
      <c r="P8" s="241"/>
      <c r="Q8" s="241"/>
      <c r="R8" s="241"/>
      <c r="S8" s="241"/>
      <c r="T8" s="241"/>
      <c r="U8" s="241"/>
      <c r="V8" s="241"/>
      <c r="W8" s="241">
        <f>'3功能明细'!C384</f>
        <v>16</v>
      </c>
      <c r="X8" s="238">
        <f t="shared" si="2"/>
        <v>27.586206896551722</v>
      </c>
      <c r="Y8" s="83"/>
      <c r="Z8" s="104"/>
      <c r="AA8" s="261"/>
    </row>
    <row r="9" spans="1:27" ht="27.75" customHeight="1">
      <c r="A9" s="239" t="s">
        <v>51</v>
      </c>
      <c r="B9" s="221">
        <v>5</v>
      </c>
      <c r="C9" s="221">
        <v>0</v>
      </c>
      <c r="D9" s="221">
        <f>'3功能明细'!B436</f>
        <v>0</v>
      </c>
      <c r="E9" s="221">
        <v>0</v>
      </c>
      <c r="F9" s="221">
        <v>0</v>
      </c>
      <c r="G9" s="221">
        <v>0</v>
      </c>
      <c r="H9" s="221">
        <v>0</v>
      </c>
      <c r="I9" s="221">
        <v>0</v>
      </c>
      <c r="J9" s="221">
        <v>0</v>
      </c>
      <c r="K9" s="221">
        <v>0</v>
      </c>
      <c r="L9" s="221">
        <v>0</v>
      </c>
      <c r="M9" s="221">
        <v>0</v>
      </c>
      <c r="N9" s="221">
        <v>0</v>
      </c>
      <c r="O9" s="221">
        <v>0</v>
      </c>
      <c r="P9" s="221">
        <v>0</v>
      </c>
      <c r="Q9" s="221">
        <v>0</v>
      </c>
      <c r="R9" s="221">
        <v>0</v>
      </c>
      <c r="S9" s="221">
        <v>0</v>
      </c>
      <c r="T9" s="221">
        <v>0</v>
      </c>
      <c r="U9" s="221">
        <v>0</v>
      </c>
      <c r="V9" s="221">
        <v>0</v>
      </c>
      <c r="W9" s="241">
        <f>'3功能明细'!C436</f>
        <v>5</v>
      </c>
      <c r="X9" s="221">
        <v>0</v>
      </c>
      <c r="Y9" s="83"/>
      <c r="Z9" s="104"/>
      <c r="AA9" s="261"/>
    </row>
    <row r="10" spans="1:27" ht="27.75" customHeight="1">
      <c r="A10" s="239" t="s">
        <v>52</v>
      </c>
      <c r="B10" s="221">
        <v>77</v>
      </c>
      <c r="C10" s="221">
        <v>65</v>
      </c>
      <c r="D10" s="221">
        <f>'3功能明细'!B492</f>
        <v>65</v>
      </c>
      <c r="E10" s="238">
        <f t="shared" si="1"/>
        <v>100</v>
      </c>
      <c r="F10" s="241">
        <f>D10/77*100</f>
        <v>84.4155844155844</v>
      </c>
      <c r="G10" s="241"/>
      <c r="H10" s="241"/>
      <c r="I10" s="241"/>
      <c r="J10" s="241"/>
      <c r="K10" s="241"/>
      <c r="L10" s="241"/>
      <c r="M10" s="241"/>
      <c r="N10" s="241"/>
      <c r="O10" s="241"/>
      <c r="P10" s="241"/>
      <c r="Q10" s="241"/>
      <c r="R10" s="241"/>
      <c r="S10" s="241"/>
      <c r="T10" s="241"/>
      <c r="U10" s="241"/>
      <c r="V10" s="241"/>
      <c r="W10" s="241">
        <f>'3功能明细'!C492</f>
        <v>87</v>
      </c>
      <c r="X10" s="238">
        <f t="shared" si="2"/>
        <v>133.84615384615384</v>
      </c>
      <c r="Y10" s="83"/>
      <c r="Z10" s="104"/>
      <c r="AA10" s="261"/>
    </row>
    <row r="11" spans="1:27" ht="27.75" customHeight="1">
      <c r="A11" s="239" t="s">
        <v>53</v>
      </c>
      <c r="B11" s="221">
        <v>442</v>
      </c>
      <c r="C11" s="221">
        <v>490</v>
      </c>
      <c r="D11" s="221">
        <f>'3功能明细'!B549</f>
        <v>491</v>
      </c>
      <c r="E11" s="238">
        <f t="shared" si="1"/>
        <v>100.20408163265306</v>
      </c>
      <c r="F11" s="241">
        <f>D11/966*100</f>
        <v>50.828157349896486</v>
      </c>
      <c r="G11" s="241"/>
      <c r="H11" s="241"/>
      <c r="I11" s="241"/>
      <c r="J11" s="241"/>
      <c r="K11" s="241"/>
      <c r="L11" s="241"/>
      <c r="M11" s="241"/>
      <c r="N11" s="241"/>
      <c r="O11" s="241"/>
      <c r="P11" s="241"/>
      <c r="Q11" s="241"/>
      <c r="R11" s="241"/>
      <c r="S11" s="241"/>
      <c r="T11" s="241"/>
      <c r="U11" s="241"/>
      <c r="V11" s="241"/>
      <c r="W11" s="241">
        <f>'3功能明细'!C549</f>
        <v>148</v>
      </c>
      <c r="X11" s="238">
        <f t="shared" si="2"/>
        <v>30.14256619144603</v>
      </c>
      <c r="Y11" s="83"/>
      <c r="Z11" s="104"/>
      <c r="AA11" s="261"/>
    </row>
    <row r="12" spans="1:27" ht="27.75" customHeight="1">
      <c r="A12" s="239" t="s">
        <v>54</v>
      </c>
      <c r="B12" s="221">
        <v>470</v>
      </c>
      <c r="C12" s="221">
        <v>548</v>
      </c>
      <c r="D12" s="221">
        <f>'3功能明细'!E4</f>
        <v>552</v>
      </c>
      <c r="E12" s="238">
        <f t="shared" si="1"/>
        <v>100.72992700729928</v>
      </c>
      <c r="F12" s="241">
        <f>D12/362*100</f>
        <v>152.48618784530387</v>
      </c>
      <c r="G12" s="241"/>
      <c r="H12" s="241"/>
      <c r="I12" s="241"/>
      <c r="J12" s="241"/>
      <c r="K12" s="241"/>
      <c r="L12" s="241"/>
      <c r="M12" s="241"/>
      <c r="N12" s="241"/>
      <c r="O12" s="241"/>
      <c r="P12" s="241"/>
      <c r="Q12" s="241"/>
      <c r="R12" s="241"/>
      <c r="S12" s="241"/>
      <c r="T12" s="241"/>
      <c r="U12" s="241"/>
      <c r="V12" s="241"/>
      <c r="W12" s="241">
        <f>'3功能明细'!F4</f>
        <v>402</v>
      </c>
      <c r="X12" s="238">
        <f t="shared" si="2"/>
        <v>72.82608695652173</v>
      </c>
      <c r="Y12" s="83"/>
      <c r="Z12" s="104"/>
      <c r="AA12" s="261"/>
    </row>
    <row r="13" spans="1:27" ht="27.75" customHeight="1">
      <c r="A13" s="239" t="s">
        <v>55</v>
      </c>
      <c r="B13" s="221">
        <v>971</v>
      </c>
      <c r="C13" s="221">
        <v>1373</v>
      </c>
      <c r="D13" s="221">
        <f>'3功能明细'!E77</f>
        <v>1372</v>
      </c>
      <c r="E13" s="238">
        <f t="shared" si="1"/>
        <v>99.92716678805536</v>
      </c>
      <c r="F13" s="241">
        <f>D13/1398*100</f>
        <v>98.14020028612303</v>
      </c>
      <c r="G13" s="241"/>
      <c r="H13" s="241"/>
      <c r="I13" s="241"/>
      <c r="J13" s="241"/>
      <c r="K13" s="241"/>
      <c r="L13" s="241"/>
      <c r="M13" s="241"/>
      <c r="N13" s="241"/>
      <c r="O13" s="241"/>
      <c r="P13" s="241"/>
      <c r="Q13" s="241"/>
      <c r="R13" s="241"/>
      <c r="S13" s="241"/>
      <c r="T13" s="241"/>
      <c r="U13" s="241"/>
      <c r="V13" s="241"/>
      <c r="W13" s="241">
        <f>'3功能明细'!F77</f>
        <v>244</v>
      </c>
      <c r="X13" s="238">
        <f t="shared" si="2"/>
        <v>17.784256559766764</v>
      </c>
      <c r="Y13" s="83"/>
      <c r="Z13" s="104"/>
      <c r="AA13" s="261"/>
    </row>
    <row r="14" spans="1:27" ht="27.75" customHeight="1">
      <c r="A14" s="239" t="s">
        <v>56</v>
      </c>
      <c r="B14" s="221">
        <v>2329</v>
      </c>
      <c r="C14" s="221">
        <v>2710</v>
      </c>
      <c r="D14" s="221">
        <f>'3功能明细'!E154</f>
        <v>2706</v>
      </c>
      <c r="E14" s="238">
        <f t="shared" si="1"/>
        <v>99.85239852398524</v>
      </c>
      <c r="F14" s="241">
        <f>D14/1598*100</f>
        <v>169.33667083854817</v>
      </c>
      <c r="G14" s="241"/>
      <c r="H14" s="241"/>
      <c r="I14" s="241"/>
      <c r="J14" s="241"/>
      <c r="K14" s="241"/>
      <c r="L14" s="241"/>
      <c r="M14" s="241"/>
      <c r="N14" s="241"/>
      <c r="O14" s="241"/>
      <c r="P14" s="241"/>
      <c r="Q14" s="241"/>
      <c r="R14" s="241"/>
      <c r="S14" s="241"/>
      <c r="T14" s="241"/>
      <c r="U14" s="241"/>
      <c r="V14" s="241"/>
      <c r="W14" s="241">
        <f>'3功能明细'!F154</f>
        <v>1812</v>
      </c>
      <c r="X14" s="238">
        <f t="shared" si="2"/>
        <v>66.96230598669624</v>
      </c>
      <c r="Y14" s="83"/>
      <c r="Z14" s="104"/>
      <c r="AA14" s="261"/>
    </row>
    <row r="15" spans="1:27" ht="27.75" customHeight="1">
      <c r="A15" s="239" t="s">
        <v>57</v>
      </c>
      <c r="B15" s="221">
        <v>2228</v>
      </c>
      <c r="C15" s="221">
        <v>3053</v>
      </c>
      <c r="D15" s="221">
        <f>'3功能明细'!E177</f>
        <v>3308</v>
      </c>
      <c r="E15" s="238">
        <f t="shared" si="1"/>
        <v>108.35244022273174</v>
      </c>
      <c r="F15" s="241">
        <f>D15/1276*100</f>
        <v>259.2476489028213</v>
      </c>
      <c r="G15" s="241"/>
      <c r="H15" s="241"/>
      <c r="I15" s="241"/>
      <c r="J15" s="241"/>
      <c r="K15" s="241"/>
      <c r="L15" s="241"/>
      <c r="M15" s="241"/>
      <c r="N15" s="241"/>
      <c r="O15" s="241"/>
      <c r="P15" s="241"/>
      <c r="Q15" s="241"/>
      <c r="R15" s="241"/>
      <c r="S15" s="241"/>
      <c r="T15" s="241"/>
      <c r="U15" s="241"/>
      <c r="V15" s="241"/>
      <c r="W15" s="241">
        <f>'3功能明细'!F177</f>
        <v>2293</v>
      </c>
      <c r="X15" s="238">
        <f t="shared" si="2"/>
        <v>69.31680773881499</v>
      </c>
      <c r="Y15" s="83"/>
      <c r="Z15" s="104"/>
      <c r="AA15" s="261"/>
    </row>
    <row r="16" spans="1:27" ht="27.75" customHeight="1">
      <c r="A16" s="239" t="s">
        <v>58</v>
      </c>
      <c r="B16" s="221">
        <v>20</v>
      </c>
      <c r="C16" s="221">
        <v>20</v>
      </c>
      <c r="D16" s="221">
        <f>'3功能明细'!E285</f>
        <v>20</v>
      </c>
      <c r="E16" s="238">
        <f t="shared" si="1"/>
        <v>100</v>
      </c>
      <c r="F16" s="241">
        <f>D16/23*100</f>
        <v>86.95652173913044</v>
      </c>
      <c r="G16" s="241"/>
      <c r="H16" s="241"/>
      <c r="I16" s="241"/>
      <c r="J16" s="241"/>
      <c r="K16" s="241"/>
      <c r="L16" s="241"/>
      <c r="M16" s="241"/>
      <c r="N16" s="241"/>
      <c r="O16" s="241"/>
      <c r="P16" s="241"/>
      <c r="Q16" s="241"/>
      <c r="R16" s="241"/>
      <c r="S16" s="241"/>
      <c r="T16" s="241"/>
      <c r="U16" s="241"/>
      <c r="V16" s="241"/>
      <c r="W16" s="241">
        <f>'3功能明细'!F285</f>
        <v>43</v>
      </c>
      <c r="X16" s="238">
        <f t="shared" si="2"/>
        <v>215</v>
      </c>
      <c r="Y16" s="83"/>
      <c r="Z16" s="104"/>
      <c r="AA16" s="261"/>
    </row>
    <row r="17" spans="1:27" ht="27.75" customHeight="1">
      <c r="A17" s="239" t="s">
        <v>59</v>
      </c>
      <c r="B17" s="242">
        <v>621</v>
      </c>
      <c r="C17" s="221">
        <v>205</v>
      </c>
      <c r="D17" s="221">
        <f>'3功能明细'!E343</f>
        <v>205</v>
      </c>
      <c r="E17" s="238">
        <f t="shared" si="1"/>
        <v>100</v>
      </c>
      <c r="F17" s="241">
        <f>D17/200*100</f>
        <v>102.49999999999999</v>
      </c>
      <c r="G17" s="241"/>
      <c r="H17" s="241"/>
      <c r="I17" s="241"/>
      <c r="J17" s="241"/>
      <c r="K17" s="241"/>
      <c r="L17" s="241"/>
      <c r="M17" s="241"/>
      <c r="N17" s="241"/>
      <c r="O17" s="241"/>
      <c r="P17" s="241"/>
      <c r="Q17" s="241"/>
      <c r="R17" s="241"/>
      <c r="S17" s="241"/>
      <c r="T17" s="241"/>
      <c r="U17" s="241"/>
      <c r="V17" s="241"/>
      <c r="W17" s="242">
        <v>0</v>
      </c>
      <c r="X17" s="242">
        <v>0</v>
      </c>
      <c r="Y17" s="83"/>
      <c r="Z17" s="104"/>
      <c r="AA17" s="261"/>
    </row>
    <row r="18" spans="1:27" ht="27.75" customHeight="1">
      <c r="A18" s="239" t="s">
        <v>60</v>
      </c>
      <c r="B18" s="242">
        <v>0</v>
      </c>
      <c r="C18" s="242">
        <v>0</v>
      </c>
      <c r="D18" s="242">
        <f>'3功能明细'!E407</f>
        <v>0</v>
      </c>
      <c r="E18" s="242">
        <v>0</v>
      </c>
      <c r="F18" s="242">
        <v>0</v>
      </c>
      <c r="G18" s="241"/>
      <c r="H18" s="241"/>
      <c r="I18" s="241"/>
      <c r="J18" s="241"/>
      <c r="K18" s="241"/>
      <c r="L18" s="241"/>
      <c r="M18" s="241"/>
      <c r="N18" s="241"/>
      <c r="O18" s="241"/>
      <c r="P18" s="241"/>
      <c r="Q18" s="241"/>
      <c r="R18" s="241"/>
      <c r="S18" s="241"/>
      <c r="T18" s="241"/>
      <c r="U18" s="241"/>
      <c r="V18" s="241"/>
      <c r="W18" s="242">
        <v>0</v>
      </c>
      <c r="X18" s="242">
        <v>0</v>
      </c>
      <c r="Y18" s="83"/>
      <c r="Z18" s="104"/>
      <c r="AA18" s="261"/>
    </row>
    <row r="19" spans="1:27" ht="27.75" customHeight="1">
      <c r="A19" s="239" t="s">
        <v>61</v>
      </c>
      <c r="B19" s="242">
        <v>0</v>
      </c>
      <c r="C19" s="242">
        <v>0</v>
      </c>
      <c r="D19" s="242">
        <f>'3功能明细'!E427</f>
        <v>0</v>
      </c>
      <c r="E19" s="242">
        <v>0</v>
      </c>
      <c r="F19" s="242">
        <v>0</v>
      </c>
      <c r="G19" s="241"/>
      <c r="H19" s="241"/>
      <c r="I19" s="241"/>
      <c r="J19" s="241"/>
      <c r="K19" s="241"/>
      <c r="L19" s="241"/>
      <c r="M19" s="241"/>
      <c r="N19" s="241"/>
      <c r="O19" s="241"/>
      <c r="P19" s="241"/>
      <c r="Q19" s="241"/>
      <c r="R19" s="241"/>
      <c r="S19" s="241"/>
      <c r="T19" s="241"/>
      <c r="U19" s="241"/>
      <c r="V19" s="241"/>
      <c r="W19" s="242">
        <v>0</v>
      </c>
      <c r="X19" s="242">
        <v>0</v>
      </c>
      <c r="Y19" s="83"/>
      <c r="Z19" s="104"/>
      <c r="AA19" s="261"/>
    </row>
    <row r="20" spans="1:27" ht="26.25" customHeight="1">
      <c r="A20" s="239" t="s">
        <v>62</v>
      </c>
      <c r="B20" s="242">
        <v>0</v>
      </c>
      <c r="C20" s="242">
        <v>0</v>
      </c>
      <c r="D20" s="242">
        <f>'3功能明细'!E457</f>
        <v>0</v>
      </c>
      <c r="E20" s="242">
        <v>0</v>
      </c>
      <c r="F20" s="242">
        <v>0</v>
      </c>
      <c r="G20" s="241"/>
      <c r="H20" s="241"/>
      <c r="I20" s="241"/>
      <c r="J20" s="241"/>
      <c r="K20" s="241"/>
      <c r="L20" s="241"/>
      <c r="M20" s="241"/>
      <c r="N20" s="241"/>
      <c r="O20" s="241"/>
      <c r="P20" s="241"/>
      <c r="Q20" s="241"/>
      <c r="R20" s="241"/>
      <c r="S20" s="241"/>
      <c r="T20" s="241"/>
      <c r="U20" s="241"/>
      <c r="V20" s="241"/>
      <c r="W20" s="242">
        <v>0</v>
      </c>
      <c r="X20" s="242">
        <v>0</v>
      </c>
      <c r="Y20" s="83"/>
      <c r="Z20" s="104"/>
      <c r="AA20" s="261"/>
    </row>
    <row r="21" spans="1:27" ht="27.75" customHeight="1">
      <c r="A21" s="239" t="s">
        <v>63</v>
      </c>
      <c r="B21" s="242">
        <v>0</v>
      </c>
      <c r="C21" s="242">
        <v>0</v>
      </c>
      <c r="D21" s="242">
        <f>'3功能明细'!E467</f>
        <v>0</v>
      </c>
      <c r="E21" s="242">
        <v>0</v>
      </c>
      <c r="F21" s="242">
        <v>0</v>
      </c>
      <c r="G21" s="241"/>
      <c r="H21" s="241"/>
      <c r="I21" s="241"/>
      <c r="J21" s="241"/>
      <c r="K21" s="241"/>
      <c r="L21" s="241"/>
      <c r="M21" s="241"/>
      <c r="N21" s="241"/>
      <c r="O21" s="241"/>
      <c r="P21" s="241"/>
      <c r="Q21" s="241"/>
      <c r="R21" s="241"/>
      <c r="S21" s="241"/>
      <c r="T21" s="241"/>
      <c r="U21" s="241"/>
      <c r="V21" s="241"/>
      <c r="W21" s="241">
        <f>'3功能明细'!F467</f>
        <v>100</v>
      </c>
      <c r="X21" s="242">
        <v>0</v>
      </c>
      <c r="Y21" s="83"/>
      <c r="Z21" s="104"/>
      <c r="AA21" s="261"/>
    </row>
    <row r="22" spans="1:27" ht="26.25" customHeight="1">
      <c r="A22" s="239" t="s">
        <v>64</v>
      </c>
      <c r="B22" s="242">
        <v>5</v>
      </c>
      <c r="C22" s="221">
        <v>8</v>
      </c>
      <c r="D22" s="221">
        <f>'3功能明细'!E512</f>
        <v>8</v>
      </c>
      <c r="E22" s="238">
        <f t="shared" si="1"/>
        <v>100</v>
      </c>
      <c r="F22" s="241">
        <f>D22/23*100</f>
        <v>34.78260869565217</v>
      </c>
      <c r="G22" s="241"/>
      <c r="H22" s="241"/>
      <c r="I22" s="241"/>
      <c r="J22" s="241"/>
      <c r="K22" s="241"/>
      <c r="L22" s="241"/>
      <c r="M22" s="241"/>
      <c r="N22" s="241"/>
      <c r="O22" s="241"/>
      <c r="P22" s="241"/>
      <c r="Q22" s="241"/>
      <c r="R22" s="241"/>
      <c r="S22" s="241"/>
      <c r="T22" s="241"/>
      <c r="U22" s="241"/>
      <c r="V22" s="241"/>
      <c r="W22" s="241">
        <f>'3功能明细'!F512</f>
        <v>5</v>
      </c>
      <c r="X22" s="238">
        <f aca="true" t="shared" si="3" ref="X22:X29">W22/D22*100</f>
        <v>62.5</v>
      </c>
      <c r="Y22" s="83"/>
      <c r="Z22" s="104"/>
      <c r="AA22" s="261"/>
    </row>
    <row r="23" spans="1:27" ht="27.75" customHeight="1">
      <c r="A23" s="239" t="s">
        <v>65</v>
      </c>
      <c r="B23" s="242">
        <v>0</v>
      </c>
      <c r="C23" s="242">
        <v>0</v>
      </c>
      <c r="D23" s="242">
        <f>'3功能明细'!E532</f>
        <v>0</v>
      </c>
      <c r="E23" s="242">
        <v>0</v>
      </c>
      <c r="F23" s="242">
        <v>0</v>
      </c>
      <c r="G23" s="242">
        <v>0</v>
      </c>
      <c r="H23" s="242">
        <v>0</v>
      </c>
      <c r="I23" s="242">
        <v>0</v>
      </c>
      <c r="J23" s="242">
        <v>0</v>
      </c>
      <c r="K23" s="242">
        <v>0</v>
      </c>
      <c r="L23" s="242">
        <v>0</v>
      </c>
      <c r="M23" s="242">
        <v>0</v>
      </c>
      <c r="N23" s="242">
        <v>0</v>
      </c>
      <c r="O23" s="242">
        <v>0</v>
      </c>
      <c r="P23" s="242">
        <v>0</v>
      </c>
      <c r="Q23" s="242">
        <v>0</v>
      </c>
      <c r="R23" s="242">
        <v>0</v>
      </c>
      <c r="S23" s="242">
        <v>0</v>
      </c>
      <c r="T23" s="242">
        <v>0</v>
      </c>
      <c r="U23" s="242">
        <v>0</v>
      </c>
      <c r="V23" s="242">
        <v>0</v>
      </c>
      <c r="W23" s="242">
        <v>0</v>
      </c>
      <c r="X23" s="242">
        <v>0</v>
      </c>
      <c r="Y23" s="83"/>
      <c r="Z23" s="104"/>
      <c r="AA23" s="261"/>
    </row>
    <row r="24" spans="1:27" ht="27.75" customHeight="1">
      <c r="A24" s="239" t="s">
        <v>66</v>
      </c>
      <c r="B24" s="242">
        <v>65</v>
      </c>
      <c r="C24" s="221">
        <v>65</v>
      </c>
      <c r="D24" s="221">
        <f>'3功能明细'!E576</f>
        <v>65</v>
      </c>
      <c r="E24" s="238">
        <f t="shared" si="1"/>
        <v>100</v>
      </c>
      <c r="F24" s="241">
        <f>D24/49*100</f>
        <v>132.6530612244898</v>
      </c>
      <c r="G24" s="241"/>
      <c r="H24" s="241"/>
      <c r="I24" s="241"/>
      <c r="J24" s="241"/>
      <c r="K24" s="241"/>
      <c r="L24" s="241"/>
      <c r="M24" s="241"/>
      <c r="N24" s="241"/>
      <c r="O24" s="241"/>
      <c r="P24" s="241"/>
      <c r="Q24" s="241"/>
      <c r="R24" s="241"/>
      <c r="S24" s="241"/>
      <c r="T24" s="241"/>
      <c r="U24" s="241"/>
      <c r="V24" s="241"/>
      <c r="W24" s="241">
        <f>'3功能明细'!F576</f>
        <v>158</v>
      </c>
      <c r="X24" s="238">
        <f t="shared" si="3"/>
        <v>243.07692307692307</v>
      </c>
      <c r="Y24" s="83"/>
      <c r="Z24" s="104"/>
      <c r="AA24" s="261"/>
    </row>
    <row r="25" spans="1:27" ht="27.75" customHeight="1">
      <c r="A25" s="239" t="s">
        <v>67</v>
      </c>
      <c r="B25" s="242">
        <v>0</v>
      </c>
      <c r="C25" s="242">
        <v>0</v>
      </c>
      <c r="D25" s="242">
        <f>'3功能明细'!E626</f>
        <v>0</v>
      </c>
      <c r="E25" s="242">
        <v>0</v>
      </c>
      <c r="F25" s="242">
        <v>0</v>
      </c>
      <c r="G25" s="242">
        <v>0</v>
      </c>
      <c r="H25" s="242">
        <v>0</v>
      </c>
      <c r="I25" s="242">
        <v>0</v>
      </c>
      <c r="J25" s="242">
        <v>0</v>
      </c>
      <c r="K25" s="242">
        <v>0</v>
      </c>
      <c r="L25" s="242">
        <v>0</v>
      </c>
      <c r="M25" s="242">
        <v>0</v>
      </c>
      <c r="N25" s="242">
        <v>0</v>
      </c>
      <c r="O25" s="242">
        <v>0</v>
      </c>
      <c r="P25" s="242">
        <v>0</v>
      </c>
      <c r="Q25" s="242">
        <v>0</v>
      </c>
      <c r="R25" s="242">
        <v>0</v>
      </c>
      <c r="S25" s="242">
        <v>0</v>
      </c>
      <c r="T25" s="242">
        <v>0</v>
      </c>
      <c r="U25" s="242">
        <v>0</v>
      </c>
      <c r="V25" s="242">
        <v>0</v>
      </c>
      <c r="W25" s="242">
        <v>0</v>
      </c>
      <c r="X25" s="242">
        <v>0</v>
      </c>
      <c r="Y25" s="83"/>
      <c r="Z25" s="104"/>
      <c r="AA25" s="261"/>
    </row>
    <row r="26" spans="1:27" ht="27.75" customHeight="1">
      <c r="A26" s="243" t="s">
        <v>68</v>
      </c>
      <c r="B26" s="244">
        <v>255</v>
      </c>
      <c r="C26" s="245">
        <v>255</v>
      </c>
      <c r="D26" s="245">
        <v>0</v>
      </c>
      <c r="E26" s="245">
        <v>0</v>
      </c>
      <c r="F26" s="245">
        <v>0</v>
      </c>
      <c r="G26" s="245">
        <v>0</v>
      </c>
      <c r="H26" s="245">
        <v>0</v>
      </c>
      <c r="I26" s="245">
        <v>0</v>
      </c>
      <c r="J26" s="245">
        <v>0</v>
      </c>
      <c r="K26" s="245">
        <v>0</v>
      </c>
      <c r="L26" s="245">
        <v>0</v>
      </c>
      <c r="M26" s="245">
        <v>0</v>
      </c>
      <c r="N26" s="245">
        <v>0</v>
      </c>
      <c r="O26" s="245">
        <v>0</v>
      </c>
      <c r="P26" s="245">
        <v>0</v>
      </c>
      <c r="Q26" s="245">
        <v>0</v>
      </c>
      <c r="R26" s="245">
        <v>0</v>
      </c>
      <c r="S26" s="245">
        <v>0</v>
      </c>
      <c r="T26" s="245">
        <v>0</v>
      </c>
      <c r="U26" s="245">
        <v>0</v>
      </c>
      <c r="V26" s="245">
        <v>0</v>
      </c>
      <c r="W26" s="245">
        <v>229</v>
      </c>
      <c r="X26" s="245">
        <v>0</v>
      </c>
      <c r="Y26" s="83"/>
      <c r="Z26" s="104"/>
      <c r="AA26" s="261"/>
    </row>
    <row r="27" spans="1:25" ht="27.75" customHeight="1">
      <c r="A27" s="246" t="s">
        <v>41</v>
      </c>
      <c r="B27" s="247">
        <v>13250</v>
      </c>
      <c r="C27" s="247">
        <v>13803</v>
      </c>
      <c r="D27" s="247">
        <v>13803</v>
      </c>
      <c r="E27" s="247">
        <f>D27/C27*100</f>
        <v>100</v>
      </c>
      <c r="F27" s="98">
        <f>D27/16443*100</f>
        <v>83.94453566867361</v>
      </c>
      <c r="G27" s="248"/>
      <c r="H27" s="248"/>
      <c r="I27" s="248"/>
      <c r="J27" s="248"/>
      <c r="K27" s="248"/>
      <c r="L27" s="248"/>
      <c r="M27" s="248"/>
      <c r="N27" s="248"/>
      <c r="O27" s="248"/>
      <c r="P27" s="248"/>
      <c r="Q27" s="248"/>
      <c r="R27" s="248"/>
      <c r="S27" s="248"/>
      <c r="T27" s="248"/>
      <c r="U27" s="248"/>
      <c r="V27" s="248"/>
      <c r="W27" s="258">
        <v>11500</v>
      </c>
      <c r="X27" s="238">
        <f t="shared" si="3"/>
        <v>83.31522132869667</v>
      </c>
      <c r="Y27" s="83"/>
    </row>
    <row r="28" spans="1:25" ht="27.75" customHeight="1">
      <c r="A28" s="249" t="s">
        <v>69</v>
      </c>
      <c r="B28" s="250">
        <f>B5</f>
        <v>8932</v>
      </c>
      <c r="C28" s="250">
        <f>C5</f>
        <v>10285</v>
      </c>
      <c r="D28" s="250">
        <f>D5</f>
        <v>10285</v>
      </c>
      <c r="E28" s="250">
        <f>D28/C28*100</f>
        <v>100</v>
      </c>
      <c r="F28" s="98">
        <f>D28/10466*100</f>
        <v>98.27059048347029</v>
      </c>
      <c r="G28" s="251"/>
      <c r="H28" s="251"/>
      <c r="I28" s="251"/>
      <c r="J28" s="251"/>
      <c r="K28" s="251"/>
      <c r="L28" s="251"/>
      <c r="M28" s="251"/>
      <c r="N28" s="251"/>
      <c r="O28" s="251"/>
      <c r="P28" s="251"/>
      <c r="Q28" s="251"/>
      <c r="R28" s="251"/>
      <c r="S28" s="251"/>
      <c r="T28" s="251"/>
      <c r="U28" s="251"/>
      <c r="V28" s="251"/>
      <c r="W28" s="259">
        <f>W5</f>
        <v>7806</v>
      </c>
      <c r="X28" s="238">
        <f t="shared" si="3"/>
        <v>75.89693728731162</v>
      </c>
      <c r="Y28" s="83"/>
    </row>
    <row r="29" spans="1:25" ht="27.75" customHeight="1">
      <c r="A29" s="249" t="s">
        <v>70</v>
      </c>
      <c r="B29" s="250">
        <v>4318</v>
      </c>
      <c r="C29" s="250">
        <v>3518</v>
      </c>
      <c r="D29" s="250">
        <v>3518</v>
      </c>
      <c r="E29" s="250">
        <f>D29/C29*100</f>
        <v>100</v>
      </c>
      <c r="F29" s="98">
        <f>D29/3329*100</f>
        <v>105.67738059477321</v>
      </c>
      <c r="G29" s="251"/>
      <c r="H29" s="251"/>
      <c r="I29" s="251"/>
      <c r="J29" s="251"/>
      <c r="K29" s="251"/>
      <c r="L29" s="251"/>
      <c r="M29" s="251"/>
      <c r="N29" s="251"/>
      <c r="O29" s="251"/>
      <c r="P29" s="251"/>
      <c r="Q29" s="251"/>
      <c r="R29" s="251"/>
      <c r="S29" s="251"/>
      <c r="T29" s="251"/>
      <c r="U29" s="251"/>
      <c r="V29" s="251"/>
      <c r="W29" s="259">
        <v>3694</v>
      </c>
      <c r="X29" s="238">
        <f t="shared" si="3"/>
        <v>105.00284252416145</v>
      </c>
      <c r="Y29" s="83"/>
    </row>
    <row r="30" spans="1:25" ht="27.75" customHeight="1">
      <c r="A30" s="252" t="s">
        <v>71</v>
      </c>
      <c r="B30" s="253">
        <f>B27-B28-B29</f>
        <v>0</v>
      </c>
      <c r="C30" s="253">
        <f aca="true" t="shared" si="4" ref="C30:W30">C27-C28-C29</f>
        <v>0</v>
      </c>
      <c r="D30" s="253">
        <f>D27-D28-D29</f>
        <v>0</v>
      </c>
      <c r="E30" s="253">
        <v>0</v>
      </c>
      <c r="F30" s="98">
        <f>D30/5977*100</f>
        <v>0</v>
      </c>
      <c r="G30" s="253">
        <f t="shared" si="4"/>
        <v>0</v>
      </c>
      <c r="H30" s="253">
        <f t="shared" si="4"/>
        <v>0</v>
      </c>
      <c r="I30" s="253">
        <f t="shared" si="4"/>
        <v>0</v>
      </c>
      <c r="J30" s="253">
        <f t="shared" si="4"/>
        <v>0</v>
      </c>
      <c r="K30" s="253">
        <f t="shared" si="4"/>
        <v>0</v>
      </c>
      <c r="L30" s="253">
        <f t="shared" si="4"/>
        <v>0</v>
      </c>
      <c r="M30" s="253">
        <f t="shared" si="4"/>
        <v>0</v>
      </c>
      <c r="N30" s="253">
        <f t="shared" si="4"/>
        <v>0</v>
      </c>
      <c r="O30" s="253">
        <f t="shared" si="4"/>
        <v>0</v>
      </c>
      <c r="P30" s="253">
        <f t="shared" si="4"/>
        <v>0</v>
      </c>
      <c r="Q30" s="253">
        <f t="shared" si="4"/>
        <v>0</v>
      </c>
      <c r="R30" s="253">
        <f t="shared" si="4"/>
        <v>0</v>
      </c>
      <c r="S30" s="253">
        <f t="shared" si="4"/>
        <v>0</v>
      </c>
      <c r="T30" s="253">
        <f t="shared" si="4"/>
        <v>0</v>
      </c>
      <c r="U30" s="253">
        <f t="shared" si="4"/>
        <v>0</v>
      </c>
      <c r="V30" s="253">
        <f t="shared" si="4"/>
        <v>0</v>
      </c>
      <c r="W30" s="260">
        <f t="shared" si="4"/>
        <v>0</v>
      </c>
      <c r="X30" s="260">
        <v>0</v>
      </c>
      <c r="Y30" s="83"/>
    </row>
    <row r="31" spans="1:25" ht="27.75" customHeight="1">
      <c r="A31" s="254" t="s">
        <v>72</v>
      </c>
      <c r="B31" s="253">
        <v>0</v>
      </c>
      <c r="C31" s="253">
        <v>0</v>
      </c>
      <c r="D31" s="253">
        <v>0</v>
      </c>
      <c r="E31" s="253">
        <v>0</v>
      </c>
      <c r="F31" s="98">
        <f>D31/5977*100</f>
        <v>0</v>
      </c>
      <c r="G31" s="253">
        <v>0</v>
      </c>
      <c r="H31" s="253">
        <v>0</v>
      </c>
      <c r="I31" s="253">
        <v>0</v>
      </c>
      <c r="J31" s="253">
        <v>0</v>
      </c>
      <c r="K31" s="253">
        <v>0</v>
      </c>
      <c r="L31" s="253">
        <v>0</v>
      </c>
      <c r="M31" s="253">
        <v>0</v>
      </c>
      <c r="N31" s="253">
        <v>0</v>
      </c>
      <c r="O31" s="253">
        <v>0</v>
      </c>
      <c r="P31" s="253">
        <v>0</v>
      </c>
      <c r="Q31" s="253">
        <v>0</v>
      </c>
      <c r="R31" s="253">
        <v>0</v>
      </c>
      <c r="S31" s="253">
        <v>0</v>
      </c>
      <c r="T31" s="253">
        <v>0</v>
      </c>
      <c r="U31" s="253">
        <v>0</v>
      </c>
      <c r="V31" s="253">
        <v>0</v>
      </c>
      <c r="W31" s="260">
        <v>0</v>
      </c>
      <c r="X31" s="260">
        <v>0</v>
      </c>
      <c r="Y31" s="83"/>
    </row>
    <row r="32" spans="1:25" ht="27.75" customHeight="1">
      <c r="A32" s="254" t="s">
        <v>73</v>
      </c>
      <c r="B32" s="253">
        <v>0</v>
      </c>
      <c r="C32" s="253">
        <v>0</v>
      </c>
      <c r="D32" s="253">
        <v>0</v>
      </c>
      <c r="E32" s="253">
        <v>0</v>
      </c>
      <c r="F32" s="253">
        <v>0</v>
      </c>
      <c r="G32" s="253">
        <v>0</v>
      </c>
      <c r="H32" s="253">
        <v>0</v>
      </c>
      <c r="I32" s="253">
        <v>0</v>
      </c>
      <c r="J32" s="253">
        <v>0</v>
      </c>
      <c r="K32" s="253">
        <v>0</v>
      </c>
      <c r="L32" s="253">
        <v>0</v>
      </c>
      <c r="M32" s="253">
        <v>0</v>
      </c>
      <c r="N32" s="253">
        <v>0</v>
      </c>
      <c r="O32" s="253">
        <v>0</v>
      </c>
      <c r="P32" s="253">
        <v>0</v>
      </c>
      <c r="Q32" s="253">
        <v>0</v>
      </c>
      <c r="R32" s="253">
        <v>0</v>
      </c>
      <c r="S32" s="253">
        <v>0</v>
      </c>
      <c r="T32" s="253">
        <v>0</v>
      </c>
      <c r="U32" s="253">
        <v>0</v>
      </c>
      <c r="V32" s="253">
        <v>0</v>
      </c>
      <c r="W32" s="260">
        <v>0</v>
      </c>
      <c r="X32" s="260">
        <v>0</v>
      </c>
      <c r="Y32" s="83"/>
    </row>
    <row r="33" ht="24" customHeight="1">
      <c r="A33" s="49"/>
    </row>
    <row r="34" ht="24" customHeight="1"/>
    <row r="35" ht="24" customHeight="1"/>
    <row r="36" ht="24" customHeight="1">
      <c r="B36" s="255"/>
    </row>
    <row r="37" ht="24" customHeight="1"/>
  </sheetData>
  <sheetProtection/>
  <mergeCells count="4">
    <mergeCell ref="A1:X1"/>
    <mergeCell ref="B3:F3"/>
    <mergeCell ref="W3:X3"/>
    <mergeCell ref="A3:A4"/>
  </mergeCells>
  <printOptions horizontalCentered="1" verticalCentered="1"/>
  <pageMargins left="0.5902777777777778" right="0.5902777777777778" top="0.18958333333333333" bottom="0.16944444444444445" header="0.30972222222222223" footer="0.2361111111111111"/>
  <pageSetup fitToHeight="1" fitToWidth="1" horizontalDpi="600" verticalDpi="600" orientation="landscape" paperSize="9" scale="53"/>
  <rowBreaks count="1" manualBreakCount="1">
    <brk id="16" max="23" man="1"/>
  </rowBreaks>
</worksheet>
</file>

<file path=xl/worksheets/sheet4.xml><?xml version="1.0" encoding="utf-8"?>
<worksheet xmlns="http://schemas.openxmlformats.org/spreadsheetml/2006/main" xmlns:r="http://schemas.openxmlformats.org/officeDocument/2006/relationships">
  <dimension ref="A1:N675"/>
  <sheetViews>
    <sheetView workbookViewId="0" topLeftCell="A166">
      <selection activeCell="A193" sqref="A193"/>
    </sheetView>
  </sheetViews>
  <sheetFormatPr defaultColWidth="9.00390625" defaultRowHeight="14.25"/>
  <cols>
    <col min="1" max="1" width="47.125" style="0" bestFit="1" customWidth="1"/>
    <col min="2" max="3" width="15.125" style="0" customWidth="1"/>
    <col min="4" max="4" width="45.00390625" style="0" bestFit="1" customWidth="1"/>
    <col min="5" max="6" width="15.875" style="0" customWidth="1"/>
    <col min="7" max="7" width="15.875" style="165" customWidth="1"/>
    <col min="8" max="8" width="16.50390625" style="0" customWidth="1"/>
    <col min="9" max="9" width="13.50390625" style="0" customWidth="1"/>
    <col min="10" max="10" width="13.875" style="0" customWidth="1"/>
    <col min="12" max="14" width="13.875" style="0" bestFit="1" customWidth="1"/>
  </cols>
  <sheetData>
    <row r="1" spans="1:7" s="197" customFormat="1" ht="25.5">
      <c r="A1" s="200" t="s">
        <v>74</v>
      </c>
      <c r="B1" s="200"/>
      <c r="C1" s="200"/>
      <c r="D1" s="200"/>
      <c r="E1" s="200"/>
      <c r="F1" s="200"/>
      <c r="G1" s="200"/>
    </row>
    <row r="2" spans="1:7" s="198" customFormat="1" ht="20.25" customHeight="1">
      <c r="A2" s="201" t="s">
        <v>75</v>
      </c>
      <c r="B2" s="202"/>
      <c r="C2" s="202"/>
      <c r="D2" s="203"/>
      <c r="E2" s="204"/>
      <c r="F2" s="205" t="s">
        <v>3</v>
      </c>
      <c r="G2" s="205"/>
    </row>
    <row r="3" spans="1:7" s="199" customFormat="1" ht="37.5" customHeight="1">
      <c r="A3" s="206" t="s">
        <v>76</v>
      </c>
      <c r="B3" s="207" t="s">
        <v>77</v>
      </c>
      <c r="C3" s="207" t="s">
        <v>78</v>
      </c>
      <c r="D3" s="206" t="s">
        <v>76</v>
      </c>
      <c r="E3" s="207" t="s">
        <v>77</v>
      </c>
      <c r="F3" s="207" t="s">
        <v>78</v>
      </c>
      <c r="G3" s="208"/>
    </row>
    <row r="4" spans="1:7" ht="14.25">
      <c r="A4" s="209" t="s">
        <v>79</v>
      </c>
      <c r="B4" s="210">
        <f>B5+B17+B26+B37+B48+B59+B70+B78+B87+B100+B109+B120+B132+B139+B147+B153+B160+B167+B174+B181+B188+B197+B203+B209+B216+B231</f>
        <v>1256</v>
      </c>
      <c r="C4" s="210">
        <f>C5+C17+C26+C37+C48+C59+C70+C78+C87+C100+C109+C120+C132+C139+C147+C153+C160+C167+C174+C181+C188+C197+C203+C209+C216+C231</f>
        <v>1996</v>
      </c>
      <c r="D4" s="211" t="s">
        <v>80</v>
      </c>
      <c r="E4" s="210">
        <f>E5+E10+E25+E29+E41+E44+E48+E53+E57+E61+E64+E73+E75</f>
        <v>552</v>
      </c>
      <c r="F4" s="210">
        <f>F5+F10+F25+F29+F41+F44+F48+F53+F57+F61+F64+F73+F75</f>
        <v>402</v>
      </c>
      <c r="G4" s="212"/>
    </row>
    <row r="5" spans="1:7" ht="14.25">
      <c r="A5" s="209" t="s">
        <v>81</v>
      </c>
      <c r="B5" s="213">
        <f>SUM(B6:B16)</f>
        <v>57</v>
      </c>
      <c r="C5" s="213">
        <f>SUM(C6:C16)</f>
        <v>5</v>
      </c>
      <c r="D5" s="211" t="s">
        <v>82</v>
      </c>
      <c r="E5" s="213">
        <f>SUM(E6:E9)</f>
        <v>57</v>
      </c>
      <c r="F5" s="213">
        <f>SUM(F6:F9)</f>
        <v>0</v>
      </c>
      <c r="G5" s="212"/>
    </row>
    <row r="6" spans="1:13" ht="14.25">
      <c r="A6" s="209" t="s">
        <v>83</v>
      </c>
      <c r="B6" s="214">
        <v>52</v>
      </c>
      <c r="C6" s="215">
        <v>0</v>
      </c>
      <c r="D6" s="209" t="s">
        <v>83</v>
      </c>
      <c r="E6" s="214">
        <v>57</v>
      </c>
      <c r="F6" s="215">
        <v>0</v>
      </c>
      <c r="G6" s="216"/>
      <c r="H6" s="217"/>
      <c r="I6" s="217"/>
      <c r="J6" s="217"/>
      <c r="L6" s="217"/>
      <c r="M6" s="217"/>
    </row>
    <row r="7" spans="1:12" ht="14.25">
      <c r="A7" s="209" t="s">
        <v>84</v>
      </c>
      <c r="B7" s="215">
        <v>0</v>
      </c>
      <c r="C7" s="215">
        <v>0</v>
      </c>
      <c r="D7" s="209" t="s">
        <v>84</v>
      </c>
      <c r="E7" s="215">
        <v>0</v>
      </c>
      <c r="F7" s="215">
        <v>0</v>
      </c>
      <c r="G7" s="216"/>
      <c r="H7" s="217"/>
      <c r="I7" s="217"/>
      <c r="J7" s="217"/>
      <c r="L7" s="217"/>
    </row>
    <row r="8" spans="1:12" ht="14.25">
      <c r="A8" s="209" t="s">
        <v>85</v>
      </c>
      <c r="B8" s="215">
        <v>0</v>
      </c>
      <c r="C8" s="215">
        <v>0</v>
      </c>
      <c r="D8" s="209" t="s">
        <v>85</v>
      </c>
      <c r="E8" s="215">
        <v>0</v>
      </c>
      <c r="F8" s="215">
        <v>0</v>
      </c>
      <c r="G8" s="216"/>
      <c r="H8" s="217"/>
      <c r="I8" s="217"/>
      <c r="J8" s="217"/>
      <c r="L8" s="217"/>
    </row>
    <row r="9" spans="1:12" ht="14.25">
      <c r="A9" s="209" t="s">
        <v>86</v>
      </c>
      <c r="B9" s="214">
        <v>2</v>
      </c>
      <c r="C9" s="214">
        <v>5</v>
      </c>
      <c r="D9" s="209" t="s">
        <v>87</v>
      </c>
      <c r="E9" s="215">
        <v>0</v>
      </c>
      <c r="F9" s="215">
        <v>0</v>
      </c>
      <c r="G9" s="216"/>
      <c r="H9" s="217"/>
      <c r="I9" s="217"/>
      <c r="J9" s="217"/>
      <c r="L9" s="217"/>
    </row>
    <row r="10" spans="1:12" ht="14.25">
      <c r="A10" s="209" t="s">
        <v>88</v>
      </c>
      <c r="B10" s="215">
        <v>0</v>
      </c>
      <c r="C10" s="215">
        <v>0</v>
      </c>
      <c r="D10" s="209" t="s">
        <v>89</v>
      </c>
      <c r="E10" s="218">
        <f>SUM(E11:E24)</f>
        <v>0</v>
      </c>
      <c r="F10" s="218">
        <f>SUM(F11:F24)</f>
        <v>0</v>
      </c>
      <c r="G10" s="216"/>
      <c r="H10" s="217"/>
      <c r="I10" s="217"/>
      <c r="J10" s="217"/>
      <c r="L10" s="217"/>
    </row>
    <row r="11" spans="1:12" ht="14.25">
      <c r="A11" s="209" t="s">
        <v>90</v>
      </c>
      <c r="B11" s="215">
        <v>0</v>
      </c>
      <c r="C11" s="215">
        <v>0</v>
      </c>
      <c r="D11" s="209" t="s">
        <v>91</v>
      </c>
      <c r="E11" s="215">
        <v>0</v>
      </c>
      <c r="F11" s="215">
        <v>0</v>
      </c>
      <c r="G11" s="216"/>
      <c r="H11" s="217"/>
      <c r="I11" s="217"/>
      <c r="J11" s="217"/>
      <c r="L11" s="217"/>
    </row>
    <row r="12" spans="1:12" ht="14.25">
      <c r="A12" s="209" t="s">
        <v>92</v>
      </c>
      <c r="B12" s="215">
        <v>0</v>
      </c>
      <c r="C12" s="215">
        <v>0</v>
      </c>
      <c r="D12" s="209" t="s">
        <v>93</v>
      </c>
      <c r="E12" s="215">
        <v>0</v>
      </c>
      <c r="F12" s="215">
        <v>0</v>
      </c>
      <c r="G12" s="216"/>
      <c r="H12" s="217"/>
      <c r="I12" s="217"/>
      <c r="J12" s="217"/>
      <c r="L12" s="217"/>
    </row>
    <row r="13" spans="1:12" ht="14.25">
      <c r="A13" s="209" t="s">
        <v>94</v>
      </c>
      <c r="B13" s="215">
        <v>0</v>
      </c>
      <c r="C13" s="215">
        <v>0</v>
      </c>
      <c r="D13" s="209" t="s">
        <v>95</v>
      </c>
      <c r="E13" s="215">
        <v>0</v>
      </c>
      <c r="F13" s="215">
        <v>0</v>
      </c>
      <c r="G13" s="216"/>
      <c r="H13" s="217"/>
      <c r="I13" s="217"/>
      <c r="J13" s="217"/>
      <c r="L13" s="217"/>
    </row>
    <row r="14" spans="1:12" ht="14.25">
      <c r="A14" s="209" t="s">
        <v>96</v>
      </c>
      <c r="B14" s="215">
        <v>0</v>
      </c>
      <c r="C14" s="215">
        <v>0</v>
      </c>
      <c r="D14" s="209" t="s">
        <v>97</v>
      </c>
      <c r="E14" s="215">
        <v>0</v>
      </c>
      <c r="F14" s="215">
        <v>0</v>
      </c>
      <c r="G14" s="216"/>
      <c r="H14" s="217"/>
      <c r="I14" s="217"/>
      <c r="J14" s="217"/>
      <c r="L14" s="217"/>
    </row>
    <row r="15" spans="1:12" ht="14.25">
      <c r="A15" s="209" t="s">
        <v>98</v>
      </c>
      <c r="B15" s="215">
        <v>0</v>
      </c>
      <c r="C15" s="215">
        <v>0</v>
      </c>
      <c r="D15" s="209" t="s">
        <v>99</v>
      </c>
      <c r="E15" s="215">
        <v>0</v>
      </c>
      <c r="F15" s="215">
        <v>0</v>
      </c>
      <c r="G15" s="216"/>
      <c r="H15" s="217"/>
      <c r="I15" s="217"/>
      <c r="J15" s="217"/>
      <c r="L15" s="217"/>
    </row>
    <row r="16" spans="1:12" ht="14.25">
      <c r="A16" s="209" t="s">
        <v>100</v>
      </c>
      <c r="B16" s="214">
        <v>3</v>
      </c>
      <c r="C16" s="215">
        <v>0</v>
      </c>
      <c r="D16" s="211" t="s">
        <v>101</v>
      </c>
      <c r="E16" s="215">
        <v>0</v>
      </c>
      <c r="F16" s="215">
        <v>0</v>
      </c>
      <c r="G16" s="216"/>
      <c r="H16" s="217"/>
      <c r="I16" s="217"/>
      <c r="J16" s="217"/>
      <c r="L16" s="217"/>
    </row>
    <row r="17" spans="1:12" ht="14.25">
      <c r="A17" s="209" t="s">
        <v>102</v>
      </c>
      <c r="B17" s="218">
        <f>SUM(B18:B25)</f>
        <v>0</v>
      </c>
      <c r="C17" s="218">
        <f>SUM(C18:C25)</f>
        <v>0</v>
      </c>
      <c r="D17" s="209" t="s">
        <v>103</v>
      </c>
      <c r="E17" s="215">
        <v>0</v>
      </c>
      <c r="F17" s="215">
        <v>0</v>
      </c>
      <c r="G17" s="216"/>
      <c r="H17" s="217"/>
      <c r="I17" s="217"/>
      <c r="J17" s="217"/>
      <c r="L17" s="217"/>
    </row>
    <row r="18" spans="1:12" ht="14.25">
      <c r="A18" s="209" t="s">
        <v>83</v>
      </c>
      <c r="B18" s="215">
        <v>0</v>
      </c>
      <c r="C18" s="215">
        <v>0</v>
      </c>
      <c r="D18" s="209" t="s">
        <v>104</v>
      </c>
      <c r="E18" s="215">
        <v>0</v>
      </c>
      <c r="F18" s="215">
        <v>0</v>
      </c>
      <c r="G18" s="216"/>
      <c r="H18" s="217"/>
      <c r="I18" s="217"/>
      <c r="J18" s="217"/>
      <c r="L18" s="217"/>
    </row>
    <row r="19" spans="1:12" ht="14.25">
      <c r="A19" s="209" t="s">
        <v>84</v>
      </c>
      <c r="B19" s="215">
        <v>0</v>
      </c>
      <c r="C19" s="215">
        <v>0</v>
      </c>
      <c r="D19" s="209" t="s">
        <v>105</v>
      </c>
      <c r="E19" s="215">
        <v>0</v>
      </c>
      <c r="F19" s="215">
        <v>0</v>
      </c>
      <c r="G19" s="216"/>
      <c r="H19" s="217"/>
      <c r="I19" s="217"/>
      <c r="J19" s="217"/>
      <c r="L19" s="217"/>
    </row>
    <row r="20" spans="1:12" ht="14.25">
      <c r="A20" s="209" t="s">
        <v>85</v>
      </c>
      <c r="B20" s="215">
        <v>0</v>
      </c>
      <c r="C20" s="215">
        <v>0</v>
      </c>
      <c r="D20" s="209" t="s">
        <v>106</v>
      </c>
      <c r="E20" s="215">
        <v>0</v>
      </c>
      <c r="F20" s="215">
        <v>0</v>
      </c>
      <c r="G20" s="216"/>
      <c r="H20" s="217"/>
      <c r="I20" s="217"/>
      <c r="J20" s="217"/>
      <c r="L20" s="217"/>
    </row>
    <row r="21" spans="1:12" ht="14.25">
      <c r="A21" s="209" t="s">
        <v>107</v>
      </c>
      <c r="B21" s="215">
        <v>0</v>
      </c>
      <c r="C21" s="215">
        <v>0</v>
      </c>
      <c r="D21" s="209" t="s">
        <v>108</v>
      </c>
      <c r="E21" s="215">
        <v>0</v>
      </c>
      <c r="F21" s="215">
        <v>0</v>
      </c>
      <c r="G21" s="216"/>
      <c r="H21" s="217"/>
      <c r="I21" s="217"/>
      <c r="J21" s="217"/>
      <c r="L21" s="217"/>
    </row>
    <row r="22" spans="1:12" ht="14.25">
      <c r="A22" s="209" t="s">
        <v>109</v>
      </c>
      <c r="B22" s="215">
        <v>0</v>
      </c>
      <c r="C22" s="215">
        <v>0</v>
      </c>
      <c r="D22" s="211" t="s">
        <v>110</v>
      </c>
      <c r="E22" s="215">
        <v>0</v>
      </c>
      <c r="F22" s="215">
        <v>0</v>
      </c>
      <c r="G22" s="216"/>
      <c r="H22" s="217"/>
      <c r="L22" s="217"/>
    </row>
    <row r="23" spans="1:12" ht="14.25">
      <c r="A23" s="209" t="s">
        <v>111</v>
      </c>
      <c r="B23" s="215">
        <v>0</v>
      </c>
      <c r="C23" s="215">
        <v>0</v>
      </c>
      <c r="D23" s="211" t="s">
        <v>112</v>
      </c>
      <c r="E23" s="215">
        <v>0</v>
      </c>
      <c r="F23" s="215">
        <v>0</v>
      </c>
      <c r="G23" s="216"/>
      <c r="H23" s="217"/>
      <c r="L23" s="217"/>
    </row>
    <row r="24" spans="1:12" ht="14.25">
      <c r="A24" s="209" t="s">
        <v>98</v>
      </c>
      <c r="B24" s="215">
        <v>0</v>
      </c>
      <c r="C24" s="215">
        <v>0</v>
      </c>
      <c r="D24" s="211" t="s">
        <v>113</v>
      </c>
      <c r="E24" s="215">
        <v>0</v>
      </c>
      <c r="F24" s="215">
        <v>0</v>
      </c>
      <c r="G24" s="216"/>
      <c r="H24" s="217"/>
      <c r="L24" s="217"/>
    </row>
    <row r="25" spans="1:12" ht="14.25">
      <c r="A25" s="209" t="s">
        <v>114</v>
      </c>
      <c r="B25" s="215">
        <v>0</v>
      </c>
      <c r="C25" s="215">
        <v>0</v>
      </c>
      <c r="D25" s="209" t="s">
        <v>115</v>
      </c>
      <c r="E25" s="213">
        <f>SUM(E26:E28)</f>
        <v>20</v>
      </c>
      <c r="F25" s="213">
        <f>SUM(F26:F28)</f>
        <v>20</v>
      </c>
      <c r="G25" s="212"/>
      <c r="H25" s="217"/>
      <c r="L25" s="217"/>
    </row>
    <row r="26" spans="1:12" ht="14.25">
      <c r="A26" s="209" t="s">
        <v>116</v>
      </c>
      <c r="B26" s="219">
        <f>SUM(B27:B36)</f>
        <v>743</v>
      </c>
      <c r="C26" s="219">
        <f>SUM(C27:C36)</f>
        <v>1872</v>
      </c>
      <c r="D26" s="209" t="s">
        <v>117</v>
      </c>
      <c r="E26" s="215">
        <v>0</v>
      </c>
      <c r="F26" s="215">
        <v>0</v>
      </c>
      <c r="G26" s="216"/>
      <c r="H26" s="217"/>
      <c r="L26" s="217"/>
    </row>
    <row r="27" spans="1:14" ht="14.25">
      <c r="A27" s="209" t="s">
        <v>83</v>
      </c>
      <c r="B27" s="214">
        <v>682</v>
      </c>
      <c r="C27" s="214">
        <v>1465</v>
      </c>
      <c r="D27" s="209" t="s">
        <v>118</v>
      </c>
      <c r="E27" s="214">
        <v>20</v>
      </c>
      <c r="F27" s="214">
        <v>20</v>
      </c>
      <c r="G27" s="220"/>
      <c r="H27" s="217"/>
      <c r="I27" s="217"/>
      <c r="J27" s="217"/>
      <c r="L27" s="217"/>
      <c r="N27" s="217"/>
    </row>
    <row r="28" spans="1:12" ht="14.25">
      <c r="A28" s="209" t="s">
        <v>84</v>
      </c>
      <c r="B28" s="215">
        <v>0</v>
      </c>
      <c r="C28" s="214">
        <v>0</v>
      </c>
      <c r="D28" s="209" t="s">
        <v>119</v>
      </c>
      <c r="E28" s="215">
        <v>0</v>
      </c>
      <c r="F28" s="215">
        <v>0</v>
      </c>
      <c r="G28" s="216"/>
      <c r="H28" s="217"/>
      <c r="L28" s="217"/>
    </row>
    <row r="29" spans="1:12" ht="14.25">
      <c r="A29" s="209" t="s">
        <v>85</v>
      </c>
      <c r="B29" s="215">
        <v>0</v>
      </c>
      <c r="C29" s="214">
        <v>0</v>
      </c>
      <c r="D29" s="209" t="s">
        <v>120</v>
      </c>
      <c r="E29" s="213">
        <f>SUM(E30:E40)</f>
        <v>203</v>
      </c>
      <c r="F29" s="213">
        <f>SUM(F30:F40)</f>
        <v>70</v>
      </c>
      <c r="G29" s="212"/>
      <c r="H29" s="217"/>
      <c r="L29" s="217"/>
    </row>
    <row r="30" spans="1:12" ht="14.25">
      <c r="A30" s="209" t="s">
        <v>121</v>
      </c>
      <c r="B30" s="215">
        <v>0</v>
      </c>
      <c r="C30" s="214">
        <v>0</v>
      </c>
      <c r="D30" s="209" t="s">
        <v>122</v>
      </c>
      <c r="E30" s="215">
        <v>0</v>
      </c>
      <c r="F30" s="215">
        <v>0</v>
      </c>
      <c r="G30" s="216"/>
      <c r="H30" s="217"/>
      <c r="L30" s="217"/>
    </row>
    <row r="31" spans="1:12" ht="14.25">
      <c r="A31" s="211" t="s">
        <v>123</v>
      </c>
      <c r="B31" s="215">
        <v>0</v>
      </c>
      <c r="C31" s="214">
        <v>0</v>
      </c>
      <c r="D31" s="209" t="s">
        <v>124</v>
      </c>
      <c r="E31" s="215">
        <v>0</v>
      </c>
      <c r="F31" s="215">
        <v>0</v>
      </c>
      <c r="G31" s="216"/>
      <c r="H31" s="217"/>
      <c r="L31" s="217"/>
    </row>
    <row r="32" spans="1:12" ht="14.25">
      <c r="A32" s="209" t="s">
        <v>125</v>
      </c>
      <c r="B32" s="215">
        <v>0</v>
      </c>
      <c r="C32" s="214">
        <v>0</v>
      </c>
      <c r="D32" s="209" t="s">
        <v>126</v>
      </c>
      <c r="E32" s="215">
        <v>0</v>
      </c>
      <c r="F32" s="215">
        <v>0</v>
      </c>
      <c r="G32" s="216"/>
      <c r="H32" s="217"/>
      <c r="L32" s="217"/>
    </row>
    <row r="33" spans="1:12" ht="14.25">
      <c r="A33" s="209" t="s">
        <v>127</v>
      </c>
      <c r="B33" s="221">
        <v>61</v>
      </c>
      <c r="C33" s="214">
        <v>50</v>
      </c>
      <c r="D33" s="209" t="s">
        <v>128</v>
      </c>
      <c r="E33" s="215">
        <v>0</v>
      </c>
      <c r="F33" s="215">
        <v>0</v>
      </c>
      <c r="G33" s="216"/>
      <c r="H33" s="217"/>
      <c r="J33" s="217"/>
      <c r="L33" s="217"/>
    </row>
    <row r="34" spans="1:12" ht="14.25">
      <c r="A34" s="209" t="s">
        <v>129</v>
      </c>
      <c r="B34" s="215">
        <v>0</v>
      </c>
      <c r="C34" s="214">
        <v>0</v>
      </c>
      <c r="D34" s="209" t="s">
        <v>130</v>
      </c>
      <c r="E34" s="215">
        <v>0</v>
      </c>
      <c r="F34" s="215">
        <v>0</v>
      </c>
      <c r="G34" s="216"/>
      <c r="H34" s="217"/>
      <c r="L34" s="217"/>
    </row>
    <row r="35" spans="1:12" ht="14.25">
      <c r="A35" s="209" t="s">
        <v>98</v>
      </c>
      <c r="B35" s="215">
        <v>0</v>
      </c>
      <c r="C35" s="214">
        <v>357</v>
      </c>
      <c r="D35" s="209" t="s">
        <v>131</v>
      </c>
      <c r="E35" s="215">
        <v>0</v>
      </c>
      <c r="F35" s="215">
        <v>0</v>
      </c>
      <c r="G35" s="216"/>
      <c r="H35" s="217"/>
      <c r="L35" s="217"/>
    </row>
    <row r="36" spans="1:12" ht="14.25">
      <c r="A36" s="209" t="s">
        <v>132</v>
      </c>
      <c r="B36" s="215">
        <v>0</v>
      </c>
      <c r="C36" s="215">
        <v>0</v>
      </c>
      <c r="D36" s="209" t="s">
        <v>133</v>
      </c>
      <c r="E36" s="215">
        <v>0</v>
      </c>
      <c r="F36" s="215">
        <v>0</v>
      </c>
      <c r="G36" s="216"/>
      <c r="H36" s="217"/>
      <c r="L36" s="217"/>
    </row>
    <row r="37" spans="1:12" ht="14.25">
      <c r="A37" s="209" t="s">
        <v>134</v>
      </c>
      <c r="B37" s="218">
        <f>SUM(B38:B47)</f>
        <v>0</v>
      </c>
      <c r="C37" s="218">
        <f>SUM(C38:C47)</f>
        <v>0</v>
      </c>
      <c r="D37" s="209" t="s">
        <v>135</v>
      </c>
      <c r="E37" s="215">
        <v>0</v>
      </c>
      <c r="F37" s="215">
        <v>0</v>
      </c>
      <c r="G37" s="216"/>
      <c r="H37" s="217"/>
      <c r="L37" s="217"/>
    </row>
    <row r="38" spans="1:14" ht="14.25">
      <c r="A38" s="209" t="s">
        <v>83</v>
      </c>
      <c r="B38" s="215">
        <v>0</v>
      </c>
      <c r="C38" s="215">
        <v>0</v>
      </c>
      <c r="D38" s="209" t="s">
        <v>136</v>
      </c>
      <c r="E38" s="214">
        <v>99</v>
      </c>
      <c r="F38" s="214">
        <v>50</v>
      </c>
      <c r="G38" s="220"/>
      <c r="H38" s="217"/>
      <c r="L38" s="217"/>
      <c r="N38" s="217"/>
    </row>
    <row r="39" spans="1:12" ht="14.25">
      <c r="A39" s="209" t="s">
        <v>84</v>
      </c>
      <c r="B39" s="215">
        <v>0</v>
      </c>
      <c r="C39" s="215">
        <v>0</v>
      </c>
      <c r="D39" s="209" t="s">
        <v>137</v>
      </c>
      <c r="E39" s="215">
        <v>0</v>
      </c>
      <c r="F39" s="214">
        <v>0</v>
      </c>
      <c r="G39" s="220"/>
      <c r="H39" s="217"/>
      <c r="L39" s="217"/>
    </row>
    <row r="40" spans="1:14" ht="14.25">
      <c r="A40" s="209" t="s">
        <v>85</v>
      </c>
      <c r="B40" s="215">
        <v>0</v>
      </c>
      <c r="C40" s="215">
        <v>0</v>
      </c>
      <c r="D40" s="209" t="s">
        <v>138</v>
      </c>
      <c r="E40" s="214">
        <v>104</v>
      </c>
      <c r="F40" s="214">
        <v>20</v>
      </c>
      <c r="G40" s="220"/>
      <c r="H40" s="217"/>
      <c r="L40" s="217"/>
      <c r="N40" s="217"/>
    </row>
    <row r="41" spans="1:12" ht="14.25">
      <c r="A41" s="209" t="s">
        <v>139</v>
      </c>
      <c r="B41" s="215">
        <v>0</v>
      </c>
      <c r="C41" s="215">
        <v>0</v>
      </c>
      <c r="D41" s="209" t="s">
        <v>140</v>
      </c>
      <c r="E41" s="218">
        <f>SUM(E42:E43)</f>
        <v>0</v>
      </c>
      <c r="F41" s="218">
        <f>SUM(F42:F43)</f>
        <v>0</v>
      </c>
      <c r="G41" s="216"/>
      <c r="H41" s="217"/>
      <c r="L41" s="217"/>
    </row>
    <row r="42" spans="1:12" ht="14.25">
      <c r="A42" s="209" t="s">
        <v>141</v>
      </c>
      <c r="B42" s="215">
        <v>0</v>
      </c>
      <c r="C42" s="215">
        <v>0</v>
      </c>
      <c r="D42" s="209" t="s">
        <v>142</v>
      </c>
      <c r="E42" s="215">
        <v>0</v>
      </c>
      <c r="F42" s="215">
        <v>0</v>
      </c>
      <c r="G42" s="216"/>
      <c r="H42" s="217"/>
      <c r="L42" s="217"/>
    </row>
    <row r="43" spans="1:12" ht="14.25">
      <c r="A43" s="209" t="s">
        <v>143</v>
      </c>
      <c r="B43" s="215">
        <v>0</v>
      </c>
      <c r="C43" s="215">
        <v>0</v>
      </c>
      <c r="D43" s="209" t="s">
        <v>144</v>
      </c>
      <c r="E43" s="215">
        <v>0</v>
      </c>
      <c r="F43" s="215">
        <v>0</v>
      </c>
      <c r="G43" s="216"/>
      <c r="H43" s="217"/>
      <c r="L43" s="217"/>
    </row>
    <row r="44" spans="1:12" ht="14.25">
      <c r="A44" s="209" t="s">
        <v>145</v>
      </c>
      <c r="B44" s="215">
        <v>0</v>
      </c>
      <c r="C44" s="215">
        <v>0</v>
      </c>
      <c r="D44" s="209" t="s">
        <v>146</v>
      </c>
      <c r="E44" s="213">
        <f>SUM(E45:E47)</f>
        <v>133</v>
      </c>
      <c r="F44" s="213">
        <f>SUM(F45:F47)</f>
        <v>135</v>
      </c>
      <c r="G44" s="212"/>
      <c r="H44" s="217"/>
      <c r="L44" s="217"/>
    </row>
    <row r="45" spans="1:12" ht="14.25">
      <c r="A45" s="209" t="s">
        <v>147</v>
      </c>
      <c r="B45" s="215">
        <v>0</v>
      </c>
      <c r="C45" s="215">
        <v>0</v>
      </c>
      <c r="D45" s="209" t="s">
        <v>148</v>
      </c>
      <c r="E45" s="215">
        <v>0</v>
      </c>
      <c r="F45" s="215">
        <v>0</v>
      </c>
      <c r="G45" s="216"/>
      <c r="H45" s="217"/>
      <c r="L45" s="217"/>
    </row>
    <row r="46" spans="1:14" ht="14.25">
      <c r="A46" s="209" t="s">
        <v>98</v>
      </c>
      <c r="B46" s="215">
        <v>0</v>
      </c>
      <c r="C46" s="215">
        <v>0</v>
      </c>
      <c r="D46" s="209" t="s">
        <v>149</v>
      </c>
      <c r="E46" s="214">
        <v>133</v>
      </c>
      <c r="F46" s="214">
        <v>135</v>
      </c>
      <c r="G46" s="220"/>
      <c r="H46" s="217"/>
      <c r="L46" s="217"/>
      <c r="N46" s="217"/>
    </row>
    <row r="47" spans="1:12" ht="14.25">
      <c r="A47" s="209" t="s">
        <v>150</v>
      </c>
      <c r="B47" s="215">
        <v>0</v>
      </c>
      <c r="C47" s="215">
        <v>0</v>
      </c>
      <c r="D47" s="209" t="s">
        <v>151</v>
      </c>
      <c r="E47" s="215">
        <v>0</v>
      </c>
      <c r="F47" s="215">
        <v>0</v>
      </c>
      <c r="G47" s="216"/>
      <c r="H47" s="217"/>
      <c r="L47" s="217"/>
    </row>
    <row r="48" spans="1:12" ht="14.25">
      <c r="A48" s="209" t="s">
        <v>152</v>
      </c>
      <c r="B48" s="222">
        <f>SUM(B49:B58)</f>
        <v>10</v>
      </c>
      <c r="C48" s="222">
        <f>SUM(C49:C58)</f>
        <v>2</v>
      </c>
      <c r="D48" s="209" t="s">
        <v>153</v>
      </c>
      <c r="E48" s="213">
        <f>SUM(E49:E52)</f>
        <v>139</v>
      </c>
      <c r="F48" s="213">
        <f>SUM(F49:F52)</f>
        <v>177</v>
      </c>
      <c r="G48" s="212"/>
      <c r="H48" s="217"/>
      <c r="L48" s="217"/>
    </row>
    <row r="49" spans="1:13" ht="14.25">
      <c r="A49" s="209" t="s">
        <v>83</v>
      </c>
      <c r="B49" s="215">
        <v>0</v>
      </c>
      <c r="C49" s="215">
        <v>0</v>
      </c>
      <c r="D49" s="209" t="s">
        <v>154</v>
      </c>
      <c r="E49" s="214">
        <v>48</v>
      </c>
      <c r="F49" s="214">
        <v>77</v>
      </c>
      <c r="G49" s="220"/>
      <c r="H49" s="217"/>
      <c r="L49" s="217"/>
      <c r="M49" s="217"/>
    </row>
    <row r="50" spans="1:13" ht="14.25">
      <c r="A50" s="209" t="s">
        <v>84</v>
      </c>
      <c r="B50" s="221">
        <v>0</v>
      </c>
      <c r="C50" s="221">
        <v>0</v>
      </c>
      <c r="D50" s="209" t="s">
        <v>155</v>
      </c>
      <c r="E50" s="214">
        <v>41</v>
      </c>
      <c r="F50" s="214">
        <v>36</v>
      </c>
      <c r="G50" s="220"/>
      <c r="H50" s="217"/>
      <c r="L50" s="217"/>
      <c r="M50" s="217"/>
    </row>
    <row r="51" spans="1:13" ht="14.25">
      <c r="A51" s="209" t="s">
        <v>85</v>
      </c>
      <c r="B51" s="215">
        <v>0</v>
      </c>
      <c r="C51" s="215">
        <v>0</v>
      </c>
      <c r="D51" s="209" t="s">
        <v>156</v>
      </c>
      <c r="E51" s="214">
        <v>18</v>
      </c>
      <c r="F51" s="214">
        <v>29</v>
      </c>
      <c r="G51" s="220"/>
      <c r="H51" s="217"/>
      <c r="L51" s="217"/>
      <c r="M51" s="217"/>
    </row>
    <row r="52" spans="1:14" ht="14.25">
      <c r="A52" s="209" t="s">
        <v>157</v>
      </c>
      <c r="B52" s="215">
        <v>0</v>
      </c>
      <c r="C52" s="215">
        <v>0</v>
      </c>
      <c r="D52" s="209" t="s">
        <v>158</v>
      </c>
      <c r="E52" s="214">
        <v>32</v>
      </c>
      <c r="F52" s="214">
        <v>35</v>
      </c>
      <c r="G52" s="220"/>
      <c r="H52" s="217"/>
      <c r="L52" s="217"/>
      <c r="M52" s="217"/>
      <c r="N52" s="217"/>
    </row>
    <row r="53" spans="1:12" ht="14.25">
      <c r="A53" s="209" t="s">
        <v>159</v>
      </c>
      <c r="B53" s="215">
        <v>0</v>
      </c>
      <c r="C53" s="215">
        <v>0</v>
      </c>
      <c r="D53" s="209" t="s">
        <v>160</v>
      </c>
      <c r="E53" s="218">
        <f>SUM(E54:E56)</f>
        <v>0</v>
      </c>
      <c r="F53" s="218">
        <f>SUM(F54:F56)</f>
        <v>0</v>
      </c>
      <c r="G53" s="216"/>
      <c r="H53" s="217"/>
      <c r="L53" s="217"/>
    </row>
    <row r="54" spans="1:12" ht="14.25">
      <c r="A54" s="209" t="s">
        <v>161</v>
      </c>
      <c r="B54" s="215">
        <v>0</v>
      </c>
      <c r="C54" s="215">
        <v>0</v>
      </c>
      <c r="D54" s="209" t="s">
        <v>162</v>
      </c>
      <c r="E54" s="215">
        <v>0</v>
      </c>
      <c r="F54" s="215">
        <v>0</v>
      </c>
      <c r="G54" s="216"/>
      <c r="H54" s="217"/>
      <c r="L54" s="217"/>
    </row>
    <row r="55" spans="1:12" ht="14.25">
      <c r="A55" s="209" t="s">
        <v>163</v>
      </c>
      <c r="B55" s="221">
        <v>10</v>
      </c>
      <c r="C55" s="221">
        <v>2</v>
      </c>
      <c r="D55" s="209" t="s">
        <v>164</v>
      </c>
      <c r="E55" s="215">
        <v>0</v>
      </c>
      <c r="F55" s="215">
        <v>0</v>
      </c>
      <c r="G55" s="216"/>
      <c r="H55" s="217"/>
      <c r="J55" s="217"/>
      <c r="L55" s="217"/>
    </row>
    <row r="56" spans="1:12" ht="14.25">
      <c r="A56" s="209" t="s">
        <v>165</v>
      </c>
      <c r="B56" s="215">
        <v>0</v>
      </c>
      <c r="C56" s="215">
        <v>0</v>
      </c>
      <c r="D56" s="209" t="s">
        <v>166</v>
      </c>
      <c r="E56" s="215">
        <v>0</v>
      </c>
      <c r="F56" s="215">
        <v>0</v>
      </c>
      <c r="G56" s="216"/>
      <c r="H56" s="217"/>
      <c r="L56" s="217"/>
    </row>
    <row r="57" spans="1:12" ht="14.25">
      <c r="A57" s="209" t="s">
        <v>98</v>
      </c>
      <c r="B57" s="221">
        <v>0</v>
      </c>
      <c r="C57" s="221">
        <v>0</v>
      </c>
      <c r="D57" s="209" t="s">
        <v>167</v>
      </c>
      <c r="E57" s="218">
        <f>SUM(E58:E60)</f>
        <v>0</v>
      </c>
      <c r="F57" s="218">
        <f>SUM(F58:F60)</f>
        <v>0</v>
      </c>
      <c r="G57" s="216"/>
      <c r="H57" s="217"/>
      <c r="L57" s="217"/>
    </row>
    <row r="58" spans="1:12" ht="14.25">
      <c r="A58" s="209" t="s">
        <v>168</v>
      </c>
      <c r="B58" s="215">
        <v>0</v>
      </c>
      <c r="C58" s="215">
        <v>0</v>
      </c>
      <c r="D58" s="209" t="s">
        <v>169</v>
      </c>
      <c r="E58" s="215">
        <v>0</v>
      </c>
      <c r="F58" s="215">
        <v>0</v>
      </c>
      <c r="G58" s="216"/>
      <c r="H58" s="217"/>
      <c r="L58" s="217"/>
    </row>
    <row r="59" spans="1:12" ht="14.25">
      <c r="A59" s="209" t="s">
        <v>170</v>
      </c>
      <c r="B59" s="222">
        <f>SUM(B60:B69)</f>
        <v>51</v>
      </c>
      <c r="C59" s="222">
        <f>SUM(C60:C69)</f>
        <v>0</v>
      </c>
      <c r="D59" s="209" t="s">
        <v>171</v>
      </c>
      <c r="E59" s="215">
        <v>0</v>
      </c>
      <c r="F59" s="215">
        <v>0</v>
      </c>
      <c r="G59" s="216"/>
      <c r="H59" s="217"/>
      <c r="L59" s="217"/>
    </row>
    <row r="60" spans="1:12" ht="14.25">
      <c r="A60" s="209" t="s">
        <v>83</v>
      </c>
      <c r="B60" s="221">
        <v>51</v>
      </c>
      <c r="C60" s="223">
        <v>0</v>
      </c>
      <c r="D60" s="209" t="s">
        <v>172</v>
      </c>
      <c r="E60" s="215">
        <v>0</v>
      </c>
      <c r="F60" s="215">
        <v>0</v>
      </c>
      <c r="G60" s="216"/>
      <c r="H60" s="217"/>
      <c r="I60" s="217"/>
      <c r="L60" s="217"/>
    </row>
    <row r="61" spans="1:12" ht="14.25">
      <c r="A61" s="209" t="s">
        <v>84</v>
      </c>
      <c r="B61" s="223">
        <v>0</v>
      </c>
      <c r="C61" s="223">
        <v>0</v>
      </c>
      <c r="D61" s="209" t="s">
        <v>173</v>
      </c>
      <c r="E61" s="218">
        <f>SUM(E62:E63)</f>
        <v>0</v>
      </c>
      <c r="F61" s="218">
        <f>SUM(F62:F63)</f>
        <v>0</v>
      </c>
      <c r="G61" s="216"/>
      <c r="H61" s="217"/>
      <c r="L61" s="217"/>
    </row>
    <row r="62" spans="1:12" ht="14.25">
      <c r="A62" s="209" t="s">
        <v>85</v>
      </c>
      <c r="B62" s="221">
        <v>0</v>
      </c>
      <c r="C62" s="221">
        <v>0</v>
      </c>
      <c r="D62" s="209" t="s">
        <v>174</v>
      </c>
      <c r="E62" s="215">
        <v>0</v>
      </c>
      <c r="F62" s="215">
        <v>0</v>
      </c>
      <c r="G62" s="216"/>
      <c r="H62" s="217"/>
      <c r="L62" s="217"/>
    </row>
    <row r="63" spans="1:12" ht="14.25">
      <c r="A63" s="209" t="s">
        <v>175</v>
      </c>
      <c r="B63" s="215">
        <v>0</v>
      </c>
      <c r="C63" s="215">
        <v>0</v>
      </c>
      <c r="D63" s="209" t="s">
        <v>176</v>
      </c>
      <c r="E63" s="215">
        <v>0</v>
      </c>
      <c r="F63" s="215">
        <v>0</v>
      </c>
      <c r="G63" s="216"/>
      <c r="H63" s="217"/>
      <c r="L63" s="217"/>
    </row>
    <row r="64" spans="1:12" ht="14.25">
      <c r="A64" s="209" t="s">
        <v>177</v>
      </c>
      <c r="B64" s="215">
        <v>0</v>
      </c>
      <c r="C64" s="215">
        <v>0</v>
      </c>
      <c r="D64" s="211" t="s">
        <v>178</v>
      </c>
      <c r="E64" s="218">
        <f>SUM(E65:E72)</f>
        <v>0</v>
      </c>
      <c r="F64" s="218">
        <f>SUM(F65:F72)</f>
        <v>0</v>
      </c>
      <c r="G64" s="216"/>
      <c r="H64" s="217"/>
      <c r="L64" s="217"/>
    </row>
    <row r="65" spans="1:12" ht="14.25">
      <c r="A65" s="209" t="s">
        <v>179</v>
      </c>
      <c r="B65" s="215">
        <v>0</v>
      </c>
      <c r="C65" s="215">
        <v>0</v>
      </c>
      <c r="D65" s="211" t="s">
        <v>83</v>
      </c>
      <c r="E65" s="215">
        <v>0</v>
      </c>
      <c r="F65" s="215">
        <v>0</v>
      </c>
      <c r="G65" s="216"/>
      <c r="H65" s="217"/>
      <c r="L65" s="217"/>
    </row>
    <row r="66" spans="1:12" ht="14.25">
      <c r="A66" s="209" t="s">
        <v>180</v>
      </c>
      <c r="B66" s="215">
        <v>0</v>
      </c>
      <c r="C66" s="215">
        <v>0</v>
      </c>
      <c r="D66" s="211" t="s">
        <v>84</v>
      </c>
      <c r="E66" s="215">
        <v>0</v>
      </c>
      <c r="F66" s="215">
        <v>0</v>
      </c>
      <c r="G66" s="216"/>
      <c r="H66" s="217"/>
      <c r="L66" s="217"/>
    </row>
    <row r="67" spans="1:12" ht="14.25">
      <c r="A67" s="209" t="s">
        <v>181</v>
      </c>
      <c r="B67" s="215">
        <v>0</v>
      </c>
      <c r="C67" s="215">
        <v>0</v>
      </c>
      <c r="D67" s="211" t="s">
        <v>85</v>
      </c>
      <c r="E67" s="215">
        <v>0</v>
      </c>
      <c r="F67" s="215">
        <v>0</v>
      </c>
      <c r="G67" s="216"/>
      <c r="H67" s="217"/>
      <c r="L67" s="217"/>
    </row>
    <row r="68" spans="1:12" ht="14.25">
      <c r="A68" s="209" t="s">
        <v>98</v>
      </c>
      <c r="B68" s="215">
        <v>0</v>
      </c>
      <c r="C68" s="215">
        <v>0</v>
      </c>
      <c r="D68" s="211" t="s">
        <v>180</v>
      </c>
      <c r="E68" s="215">
        <v>0</v>
      </c>
      <c r="F68" s="215">
        <v>0</v>
      </c>
      <c r="G68" s="216"/>
      <c r="H68" s="217"/>
      <c r="L68" s="217"/>
    </row>
    <row r="69" spans="1:12" ht="14.25">
      <c r="A69" s="209" t="s">
        <v>182</v>
      </c>
      <c r="B69" s="215">
        <v>0</v>
      </c>
      <c r="C69" s="215">
        <v>0</v>
      </c>
      <c r="D69" s="211" t="s">
        <v>183</v>
      </c>
      <c r="E69" s="215">
        <v>0</v>
      </c>
      <c r="F69" s="215">
        <v>0</v>
      </c>
      <c r="G69" s="216"/>
      <c r="H69" s="217"/>
      <c r="L69" s="217"/>
    </row>
    <row r="70" spans="1:12" ht="14.25">
      <c r="A70" s="209" t="s">
        <v>184</v>
      </c>
      <c r="B70" s="218">
        <f>SUM(B71:B77)</f>
        <v>0</v>
      </c>
      <c r="C70" s="218">
        <f>SUM(C71:C77)</f>
        <v>0</v>
      </c>
      <c r="D70" s="211" t="s">
        <v>185</v>
      </c>
      <c r="E70" s="215">
        <v>0</v>
      </c>
      <c r="F70" s="215">
        <v>0</v>
      </c>
      <c r="G70" s="216"/>
      <c r="H70" s="217"/>
      <c r="L70" s="217"/>
    </row>
    <row r="71" spans="1:12" ht="14.25">
      <c r="A71" s="209" t="s">
        <v>83</v>
      </c>
      <c r="B71" s="215">
        <v>0</v>
      </c>
      <c r="C71" s="215">
        <v>0</v>
      </c>
      <c r="D71" s="211" t="s">
        <v>98</v>
      </c>
      <c r="E71" s="215">
        <v>0</v>
      </c>
      <c r="F71" s="215">
        <v>0</v>
      </c>
      <c r="G71" s="216"/>
      <c r="H71" s="217"/>
      <c r="L71" s="217"/>
    </row>
    <row r="72" spans="1:12" ht="14.25">
      <c r="A72" s="209" t="s">
        <v>84</v>
      </c>
      <c r="B72" s="215">
        <v>0</v>
      </c>
      <c r="C72" s="215">
        <v>0</v>
      </c>
      <c r="D72" s="211" t="s">
        <v>186</v>
      </c>
      <c r="E72" s="215">
        <v>0</v>
      </c>
      <c r="F72" s="215">
        <v>0</v>
      </c>
      <c r="G72" s="216"/>
      <c r="H72" s="217"/>
      <c r="L72" s="217"/>
    </row>
    <row r="73" spans="1:12" ht="14.25">
      <c r="A73" s="209" t="s">
        <v>85</v>
      </c>
      <c r="B73" s="215">
        <v>0</v>
      </c>
      <c r="C73" s="215">
        <v>0</v>
      </c>
      <c r="D73" s="211" t="s">
        <v>187</v>
      </c>
      <c r="E73" s="218">
        <f>SUM(E74)</f>
        <v>0</v>
      </c>
      <c r="F73" s="218">
        <f>SUM(F74)</f>
        <v>0</v>
      </c>
      <c r="G73" s="216"/>
      <c r="H73" s="217"/>
      <c r="L73" s="217"/>
    </row>
    <row r="74" spans="1:12" ht="14.25">
      <c r="A74" s="211" t="s">
        <v>180</v>
      </c>
      <c r="B74" s="215">
        <v>0</v>
      </c>
      <c r="C74" s="215">
        <v>0</v>
      </c>
      <c r="D74" s="211" t="s">
        <v>188</v>
      </c>
      <c r="E74" s="215">
        <v>0</v>
      </c>
      <c r="F74" s="215">
        <v>0</v>
      </c>
      <c r="G74" s="216"/>
      <c r="H74" s="217"/>
      <c r="L74" s="217"/>
    </row>
    <row r="75" spans="1:12" ht="14.25">
      <c r="A75" s="211" t="s">
        <v>189</v>
      </c>
      <c r="B75" s="215">
        <v>0</v>
      </c>
      <c r="C75" s="215">
        <v>0</v>
      </c>
      <c r="D75" s="211" t="s">
        <v>190</v>
      </c>
      <c r="E75" s="218">
        <f>SUM(E76)</f>
        <v>0</v>
      </c>
      <c r="F75" s="218">
        <f>SUM(F76)</f>
        <v>0</v>
      </c>
      <c r="G75" s="216"/>
      <c r="H75" s="217"/>
      <c r="L75" s="217"/>
    </row>
    <row r="76" spans="1:12" ht="14.25">
      <c r="A76" s="209" t="s">
        <v>98</v>
      </c>
      <c r="B76" s="215">
        <v>0</v>
      </c>
      <c r="C76" s="215">
        <v>0</v>
      </c>
      <c r="D76" s="211" t="s">
        <v>191</v>
      </c>
      <c r="E76" s="215">
        <v>0</v>
      </c>
      <c r="F76" s="215">
        <v>0</v>
      </c>
      <c r="G76" s="216"/>
      <c r="H76" s="217"/>
      <c r="L76" s="217"/>
    </row>
    <row r="77" spans="1:12" ht="14.25">
      <c r="A77" s="209" t="s">
        <v>192</v>
      </c>
      <c r="B77" s="215">
        <v>0</v>
      </c>
      <c r="C77" s="215">
        <v>0</v>
      </c>
      <c r="D77" s="209" t="s">
        <v>193</v>
      </c>
      <c r="E77" s="210">
        <f>E78+E88+E92+E101+E108+E115+E121+E124+E127+E129+E131+E137+E139+E141+E152</f>
        <v>1372</v>
      </c>
      <c r="F77" s="210">
        <f>F78+F88+F92+F101+F108+F115+F121+F124+F127+F129+F131+F137+F139+F141+F152</f>
        <v>244</v>
      </c>
      <c r="G77" s="212"/>
      <c r="H77" s="217"/>
      <c r="L77" s="217"/>
    </row>
    <row r="78" spans="1:12" ht="14.25">
      <c r="A78" s="209" t="s">
        <v>194</v>
      </c>
      <c r="B78" s="222">
        <f>SUM(B79:B86)</f>
        <v>25</v>
      </c>
      <c r="C78" s="222">
        <f>SUM(C79:C86)</f>
        <v>30</v>
      </c>
      <c r="D78" s="209" t="s">
        <v>195</v>
      </c>
      <c r="E78" s="213">
        <f>SUM(E79:E87)</f>
        <v>17</v>
      </c>
      <c r="F78" s="213">
        <f>SUM(F79:F87)</f>
        <v>17</v>
      </c>
      <c r="G78" s="212"/>
      <c r="H78" s="217"/>
      <c r="L78" s="217"/>
    </row>
    <row r="79" spans="1:12" ht="14.25">
      <c r="A79" s="209" t="s">
        <v>83</v>
      </c>
      <c r="B79" s="215">
        <v>0</v>
      </c>
      <c r="C79" s="215">
        <v>0</v>
      </c>
      <c r="D79" s="209" t="s">
        <v>83</v>
      </c>
      <c r="E79" s="215">
        <v>0</v>
      </c>
      <c r="F79" s="215">
        <v>0</v>
      </c>
      <c r="G79" s="216"/>
      <c r="H79" s="217"/>
      <c r="L79" s="217"/>
    </row>
    <row r="80" spans="1:12" ht="14.25">
      <c r="A80" s="209" t="s">
        <v>84</v>
      </c>
      <c r="B80" s="215">
        <v>0</v>
      </c>
      <c r="C80" s="215">
        <v>0</v>
      </c>
      <c r="D80" s="209" t="s">
        <v>84</v>
      </c>
      <c r="E80" s="215">
        <v>0</v>
      </c>
      <c r="F80" s="215">
        <v>0</v>
      </c>
      <c r="G80" s="216"/>
      <c r="H80" s="217"/>
      <c r="L80" s="217"/>
    </row>
    <row r="81" spans="1:12" ht="14.25">
      <c r="A81" s="209" t="s">
        <v>85</v>
      </c>
      <c r="B81" s="215">
        <v>0</v>
      </c>
      <c r="C81" s="215">
        <v>0</v>
      </c>
      <c r="D81" s="209" t="s">
        <v>85</v>
      </c>
      <c r="E81" s="215">
        <v>0</v>
      </c>
      <c r="F81" s="215">
        <v>0</v>
      </c>
      <c r="G81" s="216"/>
      <c r="H81" s="217"/>
      <c r="L81" s="217"/>
    </row>
    <row r="82" spans="1:14" ht="14.25">
      <c r="A82" s="209" t="s">
        <v>196</v>
      </c>
      <c r="B82" s="221">
        <v>25</v>
      </c>
      <c r="C82" s="221">
        <v>30</v>
      </c>
      <c r="D82" s="211" t="s">
        <v>197</v>
      </c>
      <c r="E82" s="214">
        <v>17</v>
      </c>
      <c r="F82" s="214">
        <v>17</v>
      </c>
      <c r="G82" s="220"/>
      <c r="H82" s="217"/>
      <c r="J82" s="217"/>
      <c r="L82" s="217"/>
      <c r="N82" s="217"/>
    </row>
    <row r="83" spans="1:12" ht="14.25">
      <c r="A83" s="209" t="s">
        <v>198</v>
      </c>
      <c r="B83" s="215">
        <v>0</v>
      </c>
      <c r="C83" s="215">
        <v>0</v>
      </c>
      <c r="D83" s="211" t="s">
        <v>199</v>
      </c>
      <c r="E83" s="215">
        <v>0</v>
      </c>
      <c r="F83" s="215">
        <v>0</v>
      </c>
      <c r="G83" s="216"/>
      <c r="H83" s="217"/>
      <c r="L83" s="217"/>
    </row>
    <row r="84" spans="1:12" ht="14.25">
      <c r="A84" s="209" t="s">
        <v>180</v>
      </c>
      <c r="B84" s="221">
        <v>0</v>
      </c>
      <c r="C84" s="221">
        <v>0</v>
      </c>
      <c r="D84" s="211" t="s">
        <v>200</v>
      </c>
      <c r="E84" s="215">
        <v>0</v>
      </c>
      <c r="F84" s="215">
        <v>0</v>
      </c>
      <c r="G84" s="216"/>
      <c r="H84" s="217"/>
      <c r="L84" s="217"/>
    </row>
    <row r="85" spans="1:12" ht="14.25">
      <c r="A85" s="209" t="s">
        <v>98</v>
      </c>
      <c r="B85" s="215">
        <v>0</v>
      </c>
      <c r="C85" s="215">
        <v>0</v>
      </c>
      <c r="D85" s="211" t="s">
        <v>201</v>
      </c>
      <c r="E85" s="215">
        <v>0</v>
      </c>
      <c r="F85" s="215">
        <v>0</v>
      </c>
      <c r="G85" s="216"/>
      <c r="H85" s="217"/>
      <c r="L85" s="217"/>
    </row>
    <row r="86" spans="1:12" ht="14.25">
      <c r="A86" s="209" t="s">
        <v>202</v>
      </c>
      <c r="B86" s="215">
        <v>0</v>
      </c>
      <c r="C86" s="215">
        <v>0</v>
      </c>
      <c r="D86" s="211" t="s">
        <v>203</v>
      </c>
      <c r="E86" s="215">
        <v>0</v>
      </c>
      <c r="F86" s="215">
        <v>0</v>
      </c>
      <c r="G86" s="216"/>
      <c r="H86" s="217"/>
      <c r="L86" s="217"/>
    </row>
    <row r="87" spans="1:12" ht="14.25">
      <c r="A87" s="209" t="s">
        <v>204</v>
      </c>
      <c r="B87" s="222">
        <f>SUM(B88:B99)</f>
        <v>0</v>
      </c>
      <c r="C87" s="222">
        <f>SUM(C88:C99)</f>
        <v>0</v>
      </c>
      <c r="D87" s="209" t="s">
        <v>205</v>
      </c>
      <c r="E87" s="215">
        <v>0</v>
      </c>
      <c r="F87" s="215">
        <v>0</v>
      </c>
      <c r="G87" s="216"/>
      <c r="H87" s="217"/>
      <c r="L87" s="217"/>
    </row>
    <row r="88" spans="1:12" ht="14.25">
      <c r="A88" s="209" t="s">
        <v>83</v>
      </c>
      <c r="B88" s="215">
        <v>0</v>
      </c>
      <c r="C88" s="215">
        <v>0</v>
      </c>
      <c r="D88" s="209" t="s">
        <v>206</v>
      </c>
      <c r="E88" s="218">
        <f>SUM(E89:E91)</f>
        <v>0</v>
      </c>
      <c r="F88" s="218">
        <f>SUM(F89:F91)</f>
        <v>0</v>
      </c>
      <c r="G88" s="216"/>
      <c r="H88" s="217"/>
      <c r="L88" s="217"/>
    </row>
    <row r="89" spans="1:12" ht="14.25">
      <c r="A89" s="209" t="s">
        <v>84</v>
      </c>
      <c r="B89" s="215">
        <v>0</v>
      </c>
      <c r="C89" s="215">
        <v>0</v>
      </c>
      <c r="D89" s="209" t="s">
        <v>207</v>
      </c>
      <c r="E89" s="215">
        <v>0</v>
      </c>
      <c r="F89" s="215">
        <v>0</v>
      </c>
      <c r="G89" s="216"/>
      <c r="H89" s="217"/>
      <c r="L89" s="217"/>
    </row>
    <row r="90" spans="1:12" ht="14.25">
      <c r="A90" s="209" t="s">
        <v>85</v>
      </c>
      <c r="B90" s="215">
        <v>0</v>
      </c>
      <c r="C90" s="215">
        <v>0</v>
      </c>
      <c r="D90" s="209" t="s">
        <v>208</v>
      </c>
      <c r="E90" s="215">
        <v>0</v>
      </c>
      <c r="F90" s="215">
        <v>0</v>
      </c>
      <c r="G90" s="216"/>
      <c r="H90" s="217"/>
      <c r="L90" s="217"/>
    </row>
    <row r="91" spans="1:12" ht="14.25">
      <c r="A91" s="209" t="s">
        <v>209</v>
      </c>
      <c r="B91" s="221">
        <v>0</v>
      </c>
      <c r="C91" s="221">
        <v>0</v>
      </c>
      <c r="D91" s="209" t="s">
        <v>210</v>
      </c>
      <c r="E91" s="215">
        <v>0</v>
      </c>
      <c r="F91" s="215">
        <v>0</v>
      </c>
      <c r="G91" s="216"/>
      <c r="H91" s="217"/>
      <c r="L91" s="217"/>
    </row>
    <row r="92" spans="1:12" ht="14.25">
      <c r="A92" s="211" t="s">
        <v>211</v>
      </c>
      <c r="B92" s="221">
        <v>0</v>
      </c>
      <c r="C92" s="221">
        <v>0</v>
      </c>
      <c r="D92" s="209" t="s">
        <v>212</v>
      </c>
      <c r="E92" s="213">
        <f>SUM(E93:E100)</f>
        <v>1355</v>
      </c>
      <c r="F92" s="213">
        <f>SUM(F93:F100)</f>
        <v>227</v>
      </c>
      <c r="G92" s="212"/>
      <c r="H92" s="217"/>
      <c r="L92" s="217"/>
    </row>
    <row r="93" spans="1:14" ht="14.25">
      <c r="A93" s="209" t="s">
        <v>180</v>
      </c>
      <c r="B93" s="221">
        <v>0</v>
      </c>
      <c r="C93" s="221">
        <v>0</v>
      </c>
      <c r="D93" s="209" t="s">
        <v>213</v>
      </c>
      <c r="E93" s="214">
        <v>1355</v>
      </c>
      <c r="F93" s="214">
        <v>227</v>
      </c>
      <c r="G93" s="220"/>
      <c r="H93" s="217"/>
      <c r="L93" s="217"/>
      <c r="N93" s="217"/>
    </row>
    <row r="94" spans="1:12" ht="14.25">
      <c r="A94" s="211" t="s">
        <v>214</v>
      </c>
      <c r="B94" s="221">
        <v>0</v>
      </c>
      <c r="C94" s="221">
        <v>0</v>
      </c>
      <c r="D94" s="209" t="s">
        <v>215</v>
      </c>
      <c r="E94" s="215">
        <v>0</v>
      </c>
      <c r="F94" s="215">
        <v>0</v>
      </c>
      <c r="G94" s="216"/>
      <c r="H94" s="217"/>
      <c r="L94" s="217"/>
    </row>
    <row r="95" spans="1:12" ht="14.25">
      <c r="A95" s="211" t="s">
        <v>216</v>
      </c>
      <c r="B95" s="221">
        <v>0</v>
      </c>
      <c r="C95" s="221">
        <v>0</v>
      </c>
      <c r="D95" s="209" t="s">
        <v>217</v>
      </c>
      <c r="E95" s="215">
        <v>0</v>
      </c>
      <c r="F95" s="215">
        <v>0</v>
      </c>
      <c r="G95" s="216"/>
      <c r="H95" s="217"/>
      <c r="L95" s="217"/>
    </row>
    <row r="96" spans="1:12" ht="14.25">
      <c r="A96" s="211" t="s">
        <v>218</v>
      </c>
      <c r="B96" s="221">
        <v>0</v>
      </c>
      <c r="C96" s="221">
        <v>0</v>
      </c>
      <c r="D96" s="209" t="s">
        <v>219</v>
      </c>
      <c r="E96" s="215">
        <v>0</v>
      </c>
      <c r="F96" s="215">
        <v>0</v>
      </c>
      <c r="G96" s="216"/>
      <c r="H96" s="217"/>
      <c r="L96" s="217"/>
    </row>
    <row r="97" spans="1:12" ht="14.25">
      <c r="A97" s="211" t="s">
        <v>220</v>
      </c>
      <c r="B97" s="221">
        <v>0</v>
      </c>
      <c r="C97" s="221">
        <v>0</v>
      </c>
      <c r="D97" s="209" t="s">
        <v>221</v>
      </c>
      <c r="E97" s="215">
        <v>0</v>
      </c>
      <c r="F97" s="215">
        <v>0</v>
      </c>
      <c r="G97" s="216"/>
      <c r="H97" s="217"/>
      <c r="L97" s="217"/>
    </row>
    <row r="98" spans="1:12" ht="14.25">
      <c r="A98" s="209" t="s">
        <v>98</v>
      </c>
      <c r="B98" s="221">
        <v>0</v>
      </c>
      <c r="C98" s="221">
        <v>0</v>
      </c>
      <c r="D98" s="209" t="s">
        <v>222</v>
      </c>
      <c r="E98" s="215">
        <v>0</v>
      </c>
      <c r="F98" s="215">
        <v>0</v>
      </c>
      <c r="G98" s="216"/>
      <c r="H98" s="217"/>
      <c r="L98" s="217"/>
    </row>
    <row r="99" spans="1:12" ht="14.25">
      <c r="A99" s="209" t="s">
        <v>223</v>
      </c>
      <c r="B99" s="221">
        <v>0</v>
      </c>
      <c r="C99" s="221">
        <v>0</v>
      </c>
      <c r="D99" s="211" t="s">
        <v>224</v>
      </c>
      <c r="E99" s="215">
        <v>0</v>
      </c>
      <c r="F99" s="215">
        <v>0</v>
      </c>
      <c r="G99" s="216"/>
      <c r="H99" s="217"/>
      <c r="L99" s="217"/>
    </row>
    <row r="100" spans="1:12" ht="14.25">
      <c r="A100" s="209" t="s">
        <v>225</v>
      </c>
      <c r="B100" s="222">
        <f>SUM(B101:B108)</f>
        <v>36</v>
      </c>
      <c r="C100" s="222">
        <f>SUM(C101:C108)</f>
        <v>0</v>
      </c>
      <c r="D100" s="209" t="s">
        <v>226</v>
      </c>
      <c r="E100" s="215">
        <v>0</v>
      </c>
      <c r="F100" s="215">
        <v>0</v>
      </c>
      <c r="G100" s="216"/>
      <c r="H100" s="217"/>
      <c r="L100" s="217"/>
    </row>
    <row r="101" spans="1:12" ht="14.25">
      <c r="A101" s="209" t="s">
        <v>83</v>
      </c>
      <c r="B101" s="221">
        <v>36</v>
      </c>
      <c r="C101" s="215">
        <v>0</v>
      </c>
      <c r="D101" s="209" t="s">
        <v>227</v>
      </c>
      <c r="E101" s="218">
        <f>SUM(E102:E107)</f>
        <v>0</v>
      </c>
      <c r="F101" s="218">
        <f>SUM(F102:F107)</f>
        <v>0</v>
      </c>
      <c r="G101" s="216"/>
      <c r="H101" s="217"/>
      <c r="I101" s="217"/>
      <c r="L101" s="217"/>
    </row>
    <row r="102" spans="1:12" ht="14.25">
      <c r="A102" s="209" t="s">
        <v>84</v>
      </c>
      <c r="B102" s="215">
        <v>0</v>
      </c>
      <c r="C102" s="215">
        <v>0</v>
      </c>
      <c r="D102" s="209" t="s">
        <v>228</v>
      </c>
      <c r="E102" s="215">
        <v>0</v>
      </c>
      <c r="F102" s="215">
        <v>0</v>
      </c>
      <c r="G102" s="216"/>
      <c r="H102" s="217"/>
      <c r="L102" s="217"/>
    </row>
    <row r="103" spans="1:12" ht="14.25">
      <c r="A103" s="209" t="s">
        <v>85</v>
      </c>
      <c r="B103" s="215">
        <v>0</v>
      </c>
      <c r="C103" s="215">
        <v>0</v>
      </c>
      <c r="D103" s="209" t="s">
        <v>229</v>
      </c>
      <c r="E103" s="215">
        <v>0</v>
      </c>
      <c r="F103" s="215">
        <v>0</v>
      </c>
      <c r="G103" s="216"/>
      <c r="H103" s="217"/>
      <c r="L103" s="217"/>
    </row>
    <row r="104" spans="1:12" ht="14.25">
      <c r="A104" s="209" t="s">
        <v>230</v>
      </c>
      <c r="B104" s="215">
        <v>0</v>
      </c>
      <c r="C104" s="215">
        <v>0</v>
      </c>
      <c r="D104" s="209" t="s">
        <v>231</v>
      </c>
      <c r="E104" s="215">
        <v>0</v>
      </c>
      <c r="F104" s="215">
        <v>0</v>
      </c>
      <c r="G104" s="216"/>
      <c r="H104" s="217"/>
      <c r="L104" s="217"/>
    </row>
    <row r="105" spans="1:12" ht="14.25">
      <c r="A105" s="209" t="s">
        <v>232</v>
      </c>
      <c r="B105" s="215">
        <v>0</v>
      </c>
      <c r="C105" s="215">
        <v>0</v>
      </c>
      <c r="D105" s="211" t="s">
        <v>233</v>
      </c>
      <c r="E105" s="215">
        <v>0</v>
      </c>
      <c r="F105" s="215">
        <v>0</v>
      </c>
      <c r="G105" s="216"/>
      <c r="H105" s="217"/>
      <c r="L105" s="217"/>
    </row>
    <row r="106" spans="1:12" ht="14.25">
      <c r="A106" s="211" t="s">
        <v>234</v>
      </c>
      <c r="B106" s="215">
        <v>0</v>
      </c>
      <c r="C106" s="215">
        <v>0</v>
      </c>
      <c r="D106" s="211" t="s">
        <v>235</v>
      </c>
      <c r="E106" s="215">
        <v>0</v>
      </c>
      <c r="F106" s="215">
        <v>0</v>
      </c>
      <c r="G106" s="216"/>
      <c r="H106" s="217"/>
      <c r="L106" s="217"/>
    </row>
    <row r="107" spans="1:12" ht="14.25">
      <c r="A107" s="209" t="s">
        <v>98</v>
      </c>
      <c r="B107" s="215">
        <v>0</v>
      </c>
      <c r="C107" s="215">
        <v>0</v>
      </c>
      <c r="D107" s="209" t="s">
        <v>236</v>
      </c>
      <c r="E107" s="215">
        <v>0</v>
      </c>
      <c r="F107" s="215">
        <v>0</v>
      </c>
      <c r="G107" s="216"/>
      <c r="H107" s="217"/>
      <c r="L107" s="217"/>
    </row>
    <row r="108" spans="1:12" ht="14.25">
      <c r="A108" s="209" t="s">
        <v>237</v>
      </c>
      <c r="B108" s="215">
        <v>0</v>
      </c>
      <c r="C108" s="215">
        <v>0</v>
      </c>
      <c r="D108" s="209" t="s">
        <v>238</v>
      </c>
      <c r="E108" s="218">
        <f>SUM(E109:E114)</f>
        <v>0</v>
      </c>
      <c r="F108" s="218">
        <f>SUM(F109:F114)</f>
        <v>0</v>
      </c>
      <c r="G108" s="216"/>
      <c r="H108" s="217"/>
      <c r="L108" s="217"/>
    </row>
    <row r="109" spans="1:12" ht="14.25">
      <c r="A109" s="209" t="s">
        <v>239</v>
      </c>
      <c r="B109" s="222">
        <f>SUM(B110:B119)</f>
        <v>0</v>
      </c>
      <c r="C109" s="222">
        <f>SUM(C110:C119)</f>
        <v>0</v>
      </c>
      <c r="D109" s="209" t="s">
        <v>240</v>
      </c>
      <c r="E109" s="215">
        <v>0</v>
      </c>
      <c r="F109" s="215">
        <v>0</v>
      </c>
      <c r="G109" s="216"/>
      <c r="H109" s="217"/>
      <c r="L109" s="217"/>
    </row>
    <row r="110" spans="1:12" ht="14.25">
      <c r="A110" s="209" t="s">
        <v>83</v>
      </c>
      <c r="B110" s="221">
        <v>0</v>
      </c>
      <c r="C110" s="221">
        <v>0</v>
      </c>
      <c r="D110" s="209" t="s">
        <v>241</v>
      </c>
      <c r="E110" s="215">
        <v>0</v>
      </c>
      <c r="F110" s="215">
        <v>0</v>
      </c>
      <c r="G110" s="216"/>
      <c r="H110" s="217"/>
      <c r="L110" s="217"/>
    </row>
    <row r="111" spans="1:12" ht="14.25">
      <c r="A111" s="209" t="s">
        <v>84</v>
      </c>
      <c r="B111" s="215">
        <v>0</v>
      </c>
      <c r="C111" s="215">
        <v>0</v>
      </c>
      <c r="D111" s="209" t="s">
        <v>242</v>
      </c>
      <c r="E111" s="215">
        <v>0</v>
      </c>
      <c r="F111" s="215">
        <v>0</v>
      </c>
      <c r="G111" s="216"/>
      <c r="H111" s="217"/>
      <c r="L111" s="217"/>
    </row>
    <row r="112" spans="1:12" ht="14.25">
      <c r="A112" s="209" t="s">
        <v>85</v>
      </c>
      <c r="B112" s="215">
        <v>0</v>
      </c>
      <c r="C112" s="215">
        <v>0</v>
      </c>
      <c r="D112" s="209" t="s">
        <v>243</v>
      </c>
      <c r="E112" s="215">
        <v>0</v>
      </c>
      <c r="F112" s="215">
        <v>0</v>
      </c>
      <c r="G112" s="216"/>
      <c r="H112" s="217"/>
      <c r="L112" s="217"/>
    </row>
    <row r="113" spans="1:12" ht="14.25">
      <c r="A113" s="209" t="s">
        <v>244</v>
      </c>
      <c r="B113" s="215">
        <v>0</v>
      </c>
      <c r="C113" s="215">
        <v>0</v>
      </c>
      <c r="D113" s="209" t="s">
        <v>245</v>
      </c>
      <c r="E113" s="215">
        <v>0</v>
      </c>
      <c r="F113" s="215">
        <v>0</v>
      </c>
      <c r="G113" s="216"/>
      <c r="H113" s="217"/>
      <c r="L113" s="217"/>
    </row>
    <row r="114" spans="1:12" ht="14.25">
      <c r="A114" s="209" t="s">
        <v>246</v>
      </c>
      <c r="B114" s="215">
        <v>0</v>
      </c>
      <c r="C114" s="215">
        <v>0</v>
      </c>
      <c r="D114" s="209" t="s">
        <v>247</v>
      </c>
      <c r="E114" s="215">
        <v>0</v>
      </c>
      <c r="F114" s="215">
        <v>0</v>
      </c>
      <c r="G114" s="216"/>
      <c r="H114" s="217"/>
      <c r="L114" s="217"/>
    </row>
    <row r="115" spans="1:12" ht="14.25">
      <c r="A115" s="209" t="s">
        <v>248</v>
      </c>
      <c r="B115" s="215">
        <v>0</v>
      </c>
      <c r="C115" s="215">
        <v>0</v>
      </c>
      <c r="D115" s="211" t="s">
        <v>249</v>
      </c>
      <c r="E115" s="218">
        <f>SUM(E116:E120)</f>
        <v>0</v>
      </c>
      <c r="F115" s="218">
        <f>SUM(F116:F120)</f>
        <v>0</v>
      </c>
      <c r="G115" s="216"/>
      <c r="H115" s="217"/>
      <c r="L115" s="217"/>
    </row>
    <row r="116" spans="1:12" ht="14.25">
      <c r="A116" s="209" t="s">
        <v>250</v>
      </c>
      <c r="B116" s="215">
        <v>0</v>
      </c>
      <c r="C116" s="215">
        <v>0</v>
      </c>
      <c r="D116" s="209" t="s">
        <v>251</v>
      </c>
      <c r="E116" s="215">
        <v>0</v>
      </c>
      <c r="F116" s="215">
        <v>0</v>
      </c>
      <c r="G116" s="216"/>
      <c r="H116" s="217"/>
      <c r="L116" s="217"/>
    </row>
    <row r="117" spans="1:12" ht="14.25">
      <c r="A117" s="209" t="s">
        <v>252</v>
      </c>
      <c r="B117" s="215">
        <v>0</v>
      </c>
      <c r="C117" s="215">
        <v>0</v>
      </c>
      <c r="D117" s="209" t="s">
        <v>253</v>
      </c>
      <c r="E117" s="215">
        <v>0</v>
      </c>
      <c r="F117" s="215">
        <v>0</v>
      </c>
      <c r="G117" s="216"/>
      <c r="H117" s="217"/>
      <c r="L117" s="217"/>
    </row>
    <row r="118" spans="1:12" ht="14.25">
      <c r="A118" s="209" t="s">
        <v>98</v>
      </c>
      <c r="B118" s="221">
        <v>0</v>
      </c>
      <c r="C118" s="221">
        <v>0</v>
      </c>
      <c r="D118" s="209" t="s">
        <v>254</v>
      </c>
      <c r="E118" s="215">
        <v>0</v>
      </c>
      <c r="F118" s="215">
        <v>0</v>
      </c>
      <c r="G118" s="216"/>
      <c r="H118" s="217"/>
      <c r="L118" s="217"/>
    </row>
    <row r="119" spans="1:12" ht="14.25">
      <c r="A119" s="209" t="s">
        <v>255</v>
      </c>
      <c r="B119" s="221">
        <v>0</v>
      </c>
      <c r="C119" s="221">
        <v>0</v>
      </c>
      <c r="D119" s="209" t="s">
        <v>256</v>
      </c>
      <c r="E119" s="215">
        <v>0</v>
      </c>
      <c r="F119" s="215">
        <v>0</v>
      </c>
      <c r="G119" s="216"/>
      <c r="H119" s="217"/>
      <c r="L119" s="217"/>
    </row>
    <row r="120" spans="1:12" ht="14.25">
      <c r="A120" s="209" t="s">
        <v>257</v>
      </c>
      <c r="B120" s="222">
        <f>SUM(B121:B131)</f>
        <v>0</v>
      </c>
      <c r="C120" s="222">
        <f>SUM(C121:C131)</f>
        <v>0</v>
      </c>
      <c r="D120" s="211" t="s">
        <v>258</v>
      </c>
      <c r="E120" s="215">
        <v>0</v>
      </c>
      <c r="F120" s="215">
        <v>0</v>
      </c>
      <c r="G120" s="216"/>
      <c r="H120" s="217"/>
      <c r="L120" s="217"/>
    </row>
    <row r="121" spans="1:12" ht="14.25">
      <c r="A121" s="209" t="s">
        <v>83</v>
      </c>
      <c r="B121" s="221">
        <v>0</v>
      </c>
      <c r="C121" s="221">
        <v>0</v>
      </c>
      <c r="D121" s="209" t="s">
        <v>259</v>
      </c>
      <c r="E121" s="218">
        <f>SUM(E122:E123)</f>
        <v>0</v>
      </c>
      <c r="F121" s="218">
        <f>SUM(F122:F123)</f>
        <v>0</v>
      </c>
      <c r="G121" s="216"/>
      <c r="H121" s="217"/>
      <c r="L121" s="217"/>
    </row>
    <row r="122" spans="1:12" ht="14.25">
      <c r="A122" s="209" t="s">
        <v>84</v>
      </c>
      <c r="B122" s="215">
        <v>0</v>
      </c>
      <c r="C122" s="215">
        <v>0</v>
      </c>
      <c r="D122" s="209" t="s">
        <v>260</v>
      </c>
      <c r="E122" s="215">
        <v>0</v>
      </c>
      <c r="F122" s="215">
        <v>0</v>
      </c>
      <c r="G122" s="216"/>
      <c r="H122" s="217"/>
      <c r="L122" s="217"/>
    </row>
    <row r="123" spans="1:12" ht="14.25">
      <c r="A123" s="209" t="s">
        <v>85</v>
      </c>
      <c r="B123" s="215">
        <v>0</v>
      </c>
      <c r="C123" s="215">
        <v>0</v>
      </c>
      <c r="D123" s="209" t="s">
        <v>261</v>
      </c>
      <c r="E123" s="215">
        <v>0</v>
      </c>
      <c r="F123" s="215">
        <v>0</v>
      </c>
      <c r="G123" s="216"/>
      <c r="H123" s="217"/>
      <c r="L123" s="217"/>
    </row>
    <row r="124" spans="1:12" ht="14.25">
      <c r="A124" s="209" t="s">
        <v>262</v>
      </c>
      <c r="B124" s="215">
        <v>0</v>
      </c>
      <c r="C124" s="215">
        <v>0</v>
      </c>
      <c r="D124" s="209" t="s">
        <v>263</v>
      </c>
      <c r="E124" s="218">
        <f>SUM(E125:E126)</f>
        <v>0</v>
      </c>
      <c r="F124" s="218">
        <f>SUM(F125:F126)</f>
        <v>0</v>
      </c>
      <c r="G124" s="216"/>
      <c r="H124" s="217"/>
      <c r="L124" s="217"/>
    </row>
    <row r="125" spans="1:12" ht="14.25">
      <c r="A125" s="211" t="s">
        <v>264</v>
      </c>
      <c r="B125" s="215">
        <v>0</v>
      </c>
      <c r="C125" s="215">
        <v>0</v>
      </c>
      <c r="D125" s="209" t="s">
        <v>265</v>
      </c>
      <c r="E125" s="215">
        <v>0</v>
      </c>
      <c r="F125" s="215">
        <v>0</v>
      </c>
      <c r="G125" s="216"/>
      <c r="H125" s="217"/>
      <c r="L125" s="217"/>
    </row>
    <row r="126" spans="1:12" ht="14.25">
      <c r="A126" s="211" t="s">
        <v>266</v>
      </c>
      <c r="B126" s="215">
        <v>0</v>
      </c>
      <c r="C126" s="215">
        <v>0</v>
      </c>
      <c r="D126" s="209" t="s">
        <v>267</v>
      </c>
      <c r="E126" s="215">
        <v>0</v>
      </c>
      <c r="F126" s="215">
        <v>0</v>
      </c>
      <c r="G126" s="216"/>
      <c r="H126" s="217"/>
      <c r="L126" s="217"/>
    </row>
    <row r="127" spans="1:12" ht="14.25">
      <c r="A127" s="209" t="s">
        <v>268</v>
      </c>
      <c r="B127" s="215">
        <v>0</v>
      </c>
      <c r="C127" s="215">
        <v>0</v>
      </c>
      <c r="D127" s="211" t="s">
        <v>269</v>
      </c>
      <c r="E127" s="218">
        <f>SUM(E128)</f>
        <v>0</v>
      </c>
      <c r="F127" s="218">
        <f>SUM(F128)</f>
        <v>0</v>
      </c>
      <c r="G127" s="216"/>
      <c r="H127" s="217"/>
      <c r="L127" s="217"/>
    </row>
    <row r="128" spans="1:12" ht="14.25">
      <c r="A128" s="211" t="s">
        <v>270</v>
      </c>
      <c r="B128" s="215">
        <v>0</v>
      </c>
      <c r="C128" s="215">
        <v>0</v>
      </c>
      <c r="D128" s="211" t="s">
        <v>271</v>
      </c>
      <c r="E128" s="215">
        <v>0</v>
      </c>
      <c r="F128" s="215">
        <v>0</v>
      </c>
      <c r="G128" s="216"/>
      <c r="H128" s="217"/>
      <c r="L128" s="217"/>
    </row>
    <row r="129" spans="1:12" ht="14.25">
      <c r="A129" s="211" t="s">
        <v>272</v>
      </c>
      <c r="B129" s="215">
        <v>0</v>
      </c>
      <c r="C129" s="215">
        <v>0</v>
      </c>
      <c r="D129" s="211" t="s">
        <v>273</v>
      </c>
      <c r="E129" s="218">
        <f>SUM(E130)</f>
        <v>0</v>
      </c>
      <c r="F129" s="218">
        <f>SUM(F130)</f>
        <v>0</v>
      </c>
      <c r="G129" s="216"/>
      <c r="H129" s="217"/>
      <c r="L129" s="217"/>
    </row>
    <row r="130" spans="1:12" ht="14.25">
      <c r="A130" s="209" t="s">
        <v>98</v>
      </c>
      <c r="B130" s="215">
        <v>0</v>
      </c>
      <c r="C130" s="215">
        <v>0</v>
      </c>
      <c r="D130" s="211" t="s">
        <v>274</v>
      </c>
      <c r="E130" s="215">
        <v>0</v>
      </c>
      <c r="F130" s="215">
        <v>0</v>
      </c>
      <c r="G130" s="216"/>
      <c r="H130" s="217"/>
      <c r="L130" s="217"/>
    </row>
    <row r="131" spans="1:12" ht="14.25">
      <c r="A131" s="209" t="s">
        <v>275</v>
      </c>
      <c r="B131" s="215">
        <v>0</v>
      </c>
      <c r="C131" s="215">
        <v>0</v>
      </c>
      <c r="D131" s="209" t="s">
        <v>276</v>
      </c>
      <c r="E131" s="218">
        <f>SUM(E132:E136)</f>
        <v>0</v>
      </c>
      <c r="F131" s="218">
        <f>SUM(F132:F136)</f>
        <v>0</v>
      </c>
      <c r="G131" s="216"/>
      <c r="H131" s="217"/>
      <c r="L131" s="217"/>
    </row>
    <row r="132" spans="1:12" ht="14.25">
      <c r="A132" s="209" t="s">
        <v>277</v>
      </c>
      <c r="B132" s="222">
        <f>SUM(B133:B138)</f>
        <v>0</v>
      </c>
      <c r="C132" s="222">
        <f>SUM(C133:C138)</f>
        <v>0</v>
      </c>
      <c r="D132" s="211" t="s">
        <v>278</v>
      </c>
      <c r="E132" s="215">
        <v>0</v>
      </c>
      <c r="F132" s="215">
        <v>0</v>
      </c>
      <c r="G132" s="216"/>
      <c r="H132" s="217"/>
      <c r="L132" s="217"/>
    </row>
    <row r="133" spans="1:12" ht="14.25">
      <c r="A133" s="209" t="s">
        <v>83</v>
      </c>
      <c r="B133" s="221">
        <v>0</v>
      </c>
      <c r="C133" s="221">
        <v>0</v>
      </c>
      <c r="D133" s="211" t="s">
        <v>279</v>
      </c>
      <c r="E133" s="215">
        <v>0</v>
      </c>
      <c r="F133" s="215">
        <v>0</v>
      </c>
      <c r="G133" s="216"/>
      <c r="H133" s="217"/>
      <c r="L133" s="217"/>
    </row>
    <row r="134" spans="1:12" ht="14.25">
      <c r="A134" s="209" t="s">
        <v>84</v>
      </c>
      <c r="B134" s="215">
        <v>0</v>
      </c>
      <c r="C134" s="215">
        <v>0</v>
      </c>
      <c r="D134" s="209" t="s">
        <v>280</v>
      </c>
      <c r="E134" s="215">
        <v>0</v>
      </c>
      <c r="F134" s="215">
        <v>0</v>
      </c>
      <c r="G134" s="216"/>
      <c r="H134" s="217"/>
      <c r="L134" s="217"/>
    </row>
    <row r="135" spans="1:12" ht="14.25">
      <c r="A135" s="209" t="s">
        <v>85</v>
      </c>
      <c r="B135" s="215">
        <v>0</v>
      </c>
      <c r="C135" s="215">
        <v>0</v>
      </c>
      <c r="D135" s="209" t="s">
        <v>281</v>
      </c>
      <c r="E135" s="215">
        <v>0</v>
      </c>
      <c r="F135" s="215">
        <v>0</v>
      </c>
      <c r="G135" s="216"/>
      <c r="H135" s="217"/>
      <c r="L135" s="217"/>
    </row>
    <row r="136" spans="1:12" ht="14.25">
      <c r="A136" s="209" t="s">
        <v>282</v>
      </c>
      <c r="B136" s="215">
        <v>0</v>
      </c>
      <c r="C136" s="215">
        <v>0</v>
      </c>
      <c r="D136" s="209" t="s">
        <v>283</v>
      </c>
      <c r="E136" s="215">
        <v>0</v>
      </c>
      <c r="F136" s="215">
        <v>0</v>
      </c>
      <c r="G136" s="216"/>
      <c r="H136" s="217"/>
      <c r="L136" s="217"/>
    </row>
    <row r="137" spans="1:12" ht="14.25">
      <c r="A137" s="209" t="s">
        <v>98</v>
      </c>
      <c r="B137" s="215">
        <v>0</v>
      </c>
      <c r="C137" s="215">
        <v>0</v>
      </c>
      <c r="D137" s="211" t="s">
        <v>284</v>
      </c>
      <c r="E137" s="218">
        <f>SUM(E138)</f>
        <v>0</v>
      </c>
      <c r="F137" s="218">
        <f>SUM(F138)</f>
        <v>0</v>
      </c>
      <c r="G137" s="216"/>
      <c r="H137" s="217"/>
      <c r="L137" s="217"/>
    </row>
    <row r="138" spans="1:12" ht="14.25">
      <c r="A138" s="209" t="s">
        <v>285</v>
      </c>
      <c r="B138" s="215">
        <v>0</v>
      </c>
      <c r="C138" s="215">
        <v>0</v>
      </c>
      <c r="D138" s="211" t="s">
        <v>286</v>
      </c>
      <c r="E138" s="215">
        <v>0</v>
      </c>
      <c r="F138" s="215">
        <v>0</v>
      </c>
      <c r="G138" s="216"/>
      <c r="H138" s="217"/>
      <c r="L138" s="217"/>
    </row>
    <row r="139" spans="1:12" ht="14.25">
      <c r="A139" s="211" t="s">
        <v>287</v>
      </c>
      <c r="B139" s="222">
        <f>SUM(B140:B146)</f>
        <v>0</v>
      </c>
      <c r="C139" s="222">
        <f>SUM(C140:C146)</f>
        <v>0</v>
      </c>
      <c r="D139" s="211" t="s">
        <v>288</v>
      </c>
      <c r="E139" s="218">
        <f>SUM(E140)</f>
        <v>0</v>
      </c>
      <c r="F139" s="218">
        <f>SUM(F140)</f>
        <v>0</v>
      </c>
      <c r="G139" s="216"/>
      <c r="H139" s="217"/>
      <c r="L139" s="217"/>
    </row>
    <row r="140" spans="1:12" ht="14.25">
      <c r="A140" s="209" t="s">
        <v>83</v>
      </c>
      <c r="B140" s="221">
        <v>0</v>
      </c>
      <c r="C140" s="221">
        <v>0</v>
      </c>
      <c r="D140" s="211" t="s">
        <v>289</v>
      </c>
      <c r="E140" s="215">
        <v>0</v>
      </c>
      <c r="F140" s="215">
        <v>0</v>
      </c>
      <c r="G140" s="216"/>
      <c r="H140" s="217"/>
      <c r="L140" s="217"/>
    </row>
    <row r="141" spans="1:12" ht="14.25">
      <c r="A141" s="209" t="s">
        <v>84</v>
      </c>
      <c r="B141" s="215">
        <v>0</v>
      </c>
      <c r="C141" s="215">
        <v>0</v>
      </c>
      <c r="D141" s="209" t="s">
        <v>290</v>
      </c>
      <c r="E141" s="218">
        <f>SUM(E142:E151)</f>
        <v>0</v>
      </c>
      <c r="F141" s="218">
        <f>SUM(F142:F151)</f>
        <v>0</v>
      </c>
      <c r="G141" s="216"/>
      <c r="H141" s="217"/>
      <c r="L141" s="217"/>
    </row>
    <row r="142" spans="1:12" ht="14.25">
      <c r="A142" s="209" t="s">
        <v>85</v>
      </c>
      <c r="B142" s="215">
        <v>0</v>
      </c>
      <c r="C142" s="215">
        <v>0</v>
      </c>
      <c r="D142" s="209" t="s">
        <v>83</v>
      </c>
      <c r="E142" s="215">
        <v>0</v>
      </c>
      <c r="F142" s="215">
        <v>0</v>
      </c>
      <c r="G142" s="216"/>
      <c r="H142" s="217"/>
      <c r="L142" s="217"/>
    </row>
    <row r="143" spans="1:12" ht="14.25">
      <c r="A143" s="209" t="s">
        <v>291</v>
      </c>
      <c r="B143" s="215">
        <v>0</v>
      </c>
      <c r="C143" s="215">
        <v>0</v>
      </c>
      <c r="D143" s="209" t="s">
        <v>84</v>
      </c>
      <c r="E143" s="215">
        <v>0</v>
      </c>
      <c r="F143" s="215">
        <v>0</v>
      </c>
      <c r="G143" s="216"/>
      <c r="H143" s="217"/>
      <c r="L143" s="217"/>
    </row>
    <row r="144" spans="1:12" ht="14.25">
      <c r="A144" s="209" t="s">
        <v>292</v>
      </c>
      <c r="B144" s="215">
        <v>0</v>
      </c>
      <c r="C144" s="215">
        <v>0</v>
      </c>
      <c r="D144" s="209" t="s">
        <v>85</v>
      </c>
      <c r="E144" s="215">
        <v>0</v>
      </c>
      <c r="F144" s="215">
        <v>0</v>
      </c>
      <c r="G144" s="216"/>
      <c r="H144" s="217"/>
      <c r="L144" s="217"/>
    </row>
    <row r="145" spans="1:12" ht="14.25">
      <c r="A145" s="209" t="s">
        <v>98</v>
      </c>
      <c r="B145" s="215">
        <v>0</v>
      </c>
      <c r="C145" s="215">
        <v>0</v>
      </c>
      <c r="D145" s="209" t="s">
        <v>293</v>
      </c>
      <c r="E145" s="215">
        <v>0</v>
      </c>
      <c r="F145" s="215">
        <v>0</v>
      </c>
      <c r="G145" s="216"/>
      <c r="H145" s="217"/>
      <c r="L145" s="217"/>
    </row>
    <row r="146" spans="1:12" ht="14.25">
      <c r="A146" s="211" t="s">
        <v>294</v>
      </c>
      <c r="B146" s="215">
        <v>0</v>
      </c>
      <c r="C146" s="215">
        <v>0</v>
      </c>
      <c r="D146" s="209" t="s">
        <v>295</v>
      </c>
      <c r="E146" s="215">
        <v>0</v>
      </c>
      <c r="F146" s="215">
        <v>0</v>
      </c>
      <c r="G146" s="216"/>
      <c r="H146" s="217"/>
      <c r="L146" s="217"/>
    </row>
    <row r="147" spans="1:12" ht="14.25">
      <c r="A147" s="209" t="s">
        <v>296</v>
      </c>
      <c r="B147" s="222">
        <f>SUM(B148:B152)</f>
        <v>0</v>
      </c>
      <c r="C147" s="222">
        <f>SUM(C148:C152)</f>
        <v>15</v>
      </c>
      <c r="D147" s="209" t="s">
        <v>297</v>
      </c>
      <c r="E147" s="215">
        <v>0</v>
      </c>
      <c r="F147" s="215">
        <v>0</v>
      </c>
      <c r="G147" s="216"/>
      <c r="H147" s="217"/>
      <c r="L147" s="217"/>
    </row>
    <row r="148" spans="1:12" ht="14.25">
      <c r="A148" s="209" t="s">
        <v>83</v>
      </c>
      <c r="B148" s="221">
        <v>0</v>
      </c>
      <c r="C148" s="221">
        <v>0</v>
      </c>
      <c r="D148" s="209" t="s">
        <v>180</v>
      </c>
      <c r="E148" s="215">
        <v>0</v>
      </c>
      <c r="F148" s="215">
        <v>0</v>
      </c>
      <c r="G148" s="216"/>
      <c r="H148" s="217"/>
      <c r="L148" s="217"/>
    </row>
    <row r="149" spans="1:12" ht="14.25">
      <c r="A149" s="209" t="s">
        <v>84</v>
      </c>
      <c r="B149" s="215">
        <v>0</v>
      </c>
      <c r="C149" s="215">
        <v>0</v>
      </c>
      <c r="D149" s="209" t="s">
        <v>298</v>
      </c>
      <c r="E149" s="215">
        <v>0</v>
      </c>
      <c r="F149" s="215">
        <v>0</v>
      </c>
      <c r="G149" s="216"/>
      <c r="H149" s="217"/>
      <c r="L149" s="217"/>
    </row>
    <row r="150" spans="1:12" ht="14.25">
      <c r="A150" s="209" t="s">
        <v>85</v>
      </c>
      <c r="B150" s="215">
        <v>0</v>
      </c>
      <c r="C150" s="215">
        <v>0</v>
      </c>
      <c r="D150" s="209" t="s">
        <v>98</v>
      </c>
      <c r="E150" s="215">
        <v>0</v>
      </c>
      <c r="F150" s="215">
        <v>0</v>
      </c>
      <c r="G150" s="216"/>
      <c r="H150" s="217"/>
      <c r="L150" s="217"/>
    </row>
    <row r="151" spans="1:12" ht="14.25">
      <c r="A151" s="209" t="s">
        <v>299</v>
      </c>
      <c r="B151" s="215">
        <v>0</v>
      </c>
      <c r="C151" s="215">
        <v>0</v>
      </c>
      <c r="D151" s="209" t="s">
        <v>300</v>
      </c>
      <c r="E151" s="215">
        <v>0</v>
      </c>
      <c r="F151" s="215">
        <v>0</v>
      </c>
      <c r="G151" s="216"/>
      <c r="H151" s="217"/>
      <c r="L151" s="217"/>
    </row>
    <row r="152" spans="1:12" ht="14.25">
      <c r="A152" s="209" t="s">
        <v>301</v>
      </c>
      <c r="B152" s="215">
        <v>0</v>
      </c>
      <c r="C152" s="221">
        <v>15</v>
      </c>
      <c r="D152" s="209" t="s">
        <v>302</v>
      </c>
      <c r="E152" s="218">
        <f>SUM(E153)</f>
        <v>0</v>
      </c>
      <c r="F152" s="218">
        <f>SUM(F153)</f>
        <v>0</v>
      </c>
      <c r="G152" s="216"/>
      <c r="H152" s="217"/>
      <c r="L152" s="217"/>
    </row>
    <row r="153" spans="1:12" ht="14.25">
      <c r="A153" s="209" t="s">
        <v>303</v>
      </c>
      <c r="B153" s="222">
        <f>SUM(B154:B159)</f>
        <v>0</v>
      </c>
      <c r="C153" s="222">
        <f>SUM(C154:C159)</f>
        <v>0</v>
      </c>
      <c r="D153" s="211" t="s">
        <v>304</v>
      </c>
      <c r="E153" s="215">
        <v>0</v>
      </c>
      <c r="F153" s="215">
        <v>0</v>
      </c>
      <c r="G153" s="216"/>
      <c r="H153" s="217"/>
      <c r="L153" s="217"/>
    </row>
    <row r="154" spans="1:12" ht="14.25">
      <c r="A154" s="209" t="s">
        <v>83</v>
      </c>
      <c r="B154" s="221">
        <v>0</v>
      </c>
      <c r="C154" s="221">
        <v>0</v>
      </c>
      <c r="D154" s="209" t="s">
        <v>305</v>
      </c>
      <c r="E154" s="210">
        <f>E155+E166+E168+E171+E173+E175</f>
        <v>2706</v>
      </c>
      <c r="F154" s="210">
        <f>F155+F166+F168+F171+F173+F175</f>
        <v>1812</v>
      </c>
      <c r="G154" s="212"/>
      <c r="H154" s="217"/>
      <c r="L154" s="217"/>
    </row>
    <row r="155" spans="1:12" ht="14.25">
      <c r="A155" s="209" t="s">
        <v>84</v>
      </c>
      <c r="B155" s="215">
        <v>0</v>
      </c>
      <c r="C155" s="215">
        <v>0</v>
      </c>
      <c r="D155" s="209" t="s">
        <v>306</v>
      </c>
      <c r="E155" s="213">
        <f>SUM(E156:E165)</f>
        <v>843</v>
      </c>
      <c r="F155" s="213">
        <f>SUM(F156:F165)</f>
        <v>501</v>
      </c>
      <c r="G155" s="212"/>
      <c r="H155" s="217"/>
      <c r="L155" s="217"/>
    </row>
    <row r="156" spans="1:13" ht="14.25">
      <c r="A156" s="209" t="s">
        <v>85</v>
      </c>
      <c r="B156" s="215">
        <v>0</v>
      </c>
      <c r="C156" s="215">
        <v>0</v>
      </c>
      <c r="D156" s="209" t="s">
        <v>83</v>
      </c>
      <c r="E156" s="214">
        <v>114</v>
      </c>
      <c r="F156" s="215">
        <v>0</v>
      </c>
      <c r="G156" s="216"/>
      <c r="H156" s="217"/>
      <c r="L156" s="217"/>
      <c r="M156" s="217"/>
    </row>
    <row r="157" spans="1:12" ht="14.25">
      <c r="A157" s="209" t="s">
        <v>111</v>
      </c>
      <c r="B157" s="215">
        <v>0</v>
      </c>
      <c r="C157" s="215">
        <v>0</v>
      </c>
      <c r="D157" s="209" t="s">
        <v>84</v>
      </c>
      <c r="E157" s="215">
        <v>0</v>
      </c>
      <c r="F157" s="215">
        <v>0</v>
      </c>
      <c r="G157" s="216"/>
      <c r="H157" s="217"/>
      <c r="L157" s="217"/>
    </row>
    <row r="158" spans="1:12" ht="14.25">
      <c r="A158" s="209" t="s">
        <v>98</v>
      </c>
      <c r="B158" s="215">
        <v>0</v>
      </c>
      <c r="C158" s="215">
        <v>0</v>
      </c>
      <c r="D158" s="209" t="s">
        <v>85</v>
      </c>
      <c r="E158" s="215">
        <v>0</v>
      </c>
      <c r="F158" s="215">
        <v>0</v>
      </c>
      <c r="G158" s="216"/>
      <c r="H158" s="217"/>
      <c r="L158" s="217"/>
    </row>
    <row r="159" spans="1:13" ht="14.25">
      <c r="A159" s="209" t="s">
        <v>307</v>
      </c>
      <c r="B159" s="215">
        <v>0</v>
      </c>
      <c r="C159" s="215">
        <v>0</v>
      </c>
      <c r="D159" s="209" t="s">
        <v>308</v>
      </c>
      <c r="E159" s="214">
        <v>537</v>
      </c>
      <c r="F159" s="214">
        <v>495</v>
      </c>
      <c r="G159" s="220"/>
      <c r="H159" s="217"/>
      <c r="L159" s="217"/>
      <c r="M159" s="217"/>
    </row>
    <row r="160" spans="1:12" ht="14.25">
      <c r="A160" s="209" t="s">
        <v>309</v>
      </c>
      <c r="B160" s="222">
        <f>SUM(B161:B166)</f>
        <v>6</v>
      </c>
      <c r="C160" s="222">
        <f>SUM(C161:C166)</f>
        <v>7</v>
      </c>
      <c r="D160" s="209" t="s">
        <v>310</v>
      </c>
      <c r="E160" s="215">
        <v>0</v>
      </c>
      <c r="F160" s="215">
        <v>0</v>
      </c>
      <c r="G160" s="216"/>
      <c r="H160" s="217"/>
      <c r="L160" s="217"/>
    </row>
    <row r="161" spans="1:12" ht="14.25">
      <c r="A161" s="209" t="s">
        <v>83</v>
      </c>
      <c r="B161" s="221">
        <v>6</v>
      </c>
      <c r="C161" s="221">
        <v>7</v>
      </c>
      <c r="D161" s="209" t="s">
        <v>311</v>
      </c>
      <c r="E161" s="215">
        <v>0</v>
      </c>
      <c r="F161" s="215">
        <v>0</v>
      </c>
      <c r="G161" s="216"/>
      <c r="H161" s="217"/>
      <c r="J161" s="217"/>
      <c r="L161" s="217"/>
    </row>
    <row r="162" spans="1:12" ht="14.25">
      <c r="A162" s="209" t="s">
        <v>84</v>
      </c>
      <c r="B162" s="215">
        <v>0</v>
      </c>
      <c r="C162" s="215">
        <v>0</v>
      </c>
      <c r="D162" s="209" t="s">
        <v>312</v>
      </c>
      <c r="E162" s="215">
        <v>0</v>
      </c>
      <c r="F162" s="215">
        <v>0</v>
      </c>
      <c r="G162" s="216"/>
      <c r="H162" s="217"/>
      <c r="L162" s="217"/>
    </row>
    <row r="163" spans="1:12" ht="14.25">
      <c r="A163" s="209" t="s">
        <v>85</v>
      </c>
      <c r="B163" s="215">
        <v>0</v>
      </c>
      <c r="C163" s="215">
        <v>0</v>
      </c>
      <c r="D163" s="209" t="s">
        <v>313</v>
      </c>
      <c r="E163" s="215">
        <v>0</v>
      </c>
      <c r="F163" s="215">
        <v>0</v>
      </c>
      <c r="G163" s="216"/>
      <c r="H163" s="217"/>
      <c r="L163" s="217"/>
    </row>
    <row r="164" spans="1:12" ht="14.25">
      <c r="A164" s="211" t="s">
        <v>314</v>
      </c>
      <c r="B164" s="215">
        <v>0</v>
      </c>
      <c r="C164" s="215">
        <v>0</v>
      </c>
      <c r="D164" s="209" t="s">
        <v>315</v>
      </c>
      <c r="E164" s="215">
        <v>0</v>
      </c>
      <c r="F164" s="215">
        <v>0</v>
      </c>
      <c r="G164" s="216"/>
      <c r="H164" s="217"/>
      <c r="L164" s="217"/>
    </row>
    <row r="165" spans="1:14" ht="14.25">
      <c r="A165" s="209" t="s">
        <v>98</v>
      </c>
      <c r="B165" s="215">
        <v>0</v>
      </c>
      <c r="C165" s="215">
        <v>0</v>
      </c>
      <c r="D165" s="209" t="s">
        <v>316</v>
      </c>
      <c r="E165" s="214">
        <v>192</v>
      </c>
      <c r="F165" s="214">
        <v>6</v>
      </c>
      <c r="G165" s="220"/>
      <c r="H165" s="217"/>
      <c r="L165" s="217"/>
      <c r="M165" s="217"/>
      <c r="N165" s="217"/>
    </row>
    <row r="166" spans="1:12" ht="14.25">
      <c r="A166" s="209" t="s">
        <v>317</v>
      </c>
      <c r="B166" s="215">
        <v>0</v>
      </c>
      <c r="C166" s="215">
        <v>0</v>
      </c>
      <c r="D166" s="209" t="s">
        <v>318</v>
      </c>
      <c r="E166" s="213">
        <f>SUM(E167)</f>
        <v>50</v>
      </c>
      <c r="F166" s="213">
        <f>SUM(F167)</f>
        <v>60</v>
      </c>
      <c r="G166" s="212"/>
      <c r="H166" s="217"/>
      <c r="L166" s="217"/>
    </row>
    <row r="167" spans="1:14" ht="14.25">
      <c r="A167" s="209" t="s">
        <v>319</v>
      </c>
      <c r="B167" s="222">
        <f>SUM(B168:B173)</f>
        <v>184</v>
      </c>
      <c r="C167" s="222">
        <f>SUM(C168:C173)</f>
        <v>0</v>
      </c>
      <c r="D167" s="211" t="s">
        <v>320</v>
      </c>
      <c r="E167" s="214">
        <v>50</v>
      </c>
      <c r="F167" s="214">
        <v>60</v>
      </c>
      <c r="G167" s="220"/>
      <c r="H167" s="217"/>
      <c r="L167" s="217"/>
      <c r="N167" s="217"/>
    </row>
    <row r="168" spans="1:12" ht="14.25">
      <c r="A168" s="209" t="s">
        <v>83</v>
      </c>
      <c r="B168" s="221">
        <v>184</v>
      </c>
      <c r="C168" s="215">
        <v>0</v>
      </c>
      <c r="D168" s="209" t="s">
        <v>321</v>
      </c>
      <c r="E168" s="213">
        <f>SUM(E169:E170)</f>
        <v>777</v>
      </c>
      <c r="F168" s="213">
        <f>SUM(F169:F170)</f>
        <v>134</v>
      </c>
      <c r="G168" s="212"/>
      <c r="H168" s="217"/>
      <c r="I168" s="217"/>
      <c r="L168" s="217"/>
    </row>
    <row r="169" spans="1:14" ht="14.25">
      <c r="A169" s="209" t="s">
        <v>84</v>
      </c>
      <c r="B169" s="215">
        <v>0</v>
      </c>
      <c r="C169" s="215">
        <v>0</v>
      </c>
      <c r="D169" s="209" t="s">
        <v>322</v>
      </c>
      <c r="E169" s="214">
        <v>767</v>
      </c>
      <c r="F169" s="214">
        <v>134</v>
      </c>
      <c r="G169" s="220"/>
      <c r="H169" s="217"/>
      <c r="L169" s="217"/>
      <c r="N169" s="217"/>
    </row>
    <row r="170" spans="1:14" ht="14.25">
      <c r="A170" s="209" t="s">
        <v>85</v>
      </c>
      <c r="B170" s="215">
        <v>0</v>
      </c>
      <c r="C170" s="215">
        <v>0</v>
      </c>
      <c r="D170" s="209" t="s">
        <v>323</v>
      </c>
      <c r="E170" s="214">
        <v>10</v>
      </c>
      <c r="F170" s="215">
        <v>0</v>
      </c>
      <c r="G170" s="216"/>
      <c r="H170" s="217"/>
      <c r="L170" s="217"/>
      <c r="N170" s="217"/>
    </row>
    <row r="171" spans="1:12" ht="14.25">
      <c r="A171" s="209" t="s">
        <v>324</v>
      </c>
      <c r="B171" s="215">
        <v>0</v>
      </c>
      <c r="C171" s="215">
        <v>0</v>
      </c>
      <c r="D171" s="209" t="s">
        <v>325</v>
      </c>
      <c r="E171" s="213">
        <f>SUM(E172)</f>
        <v>1036</v>
      </c>
      <c r="F171" s="213">
        <f>SUM(F172)</f>
        <v>1117</v>
      </c>
      <c r="G171" s="212"/>
      <c r="H171" s="217"/>
      <c r="L171" s="217"/>
    </row>
    <row r="172" spans="1:14" ht="14.25">
      <c r="A172" s="209" t="s">
        <v>98</v>
      </c>
      <c r="B172" s="215">
        <v>0</v>
      </c>
      <c r="C172" s="215">
        <v>0</v>
      </c>
      <c r="D172" s="211" t="s">
        <v>326</v>
      </c>
      <c r="E172" s="214">
        <v>1036</v>
      </c>
      <c r="F172" s="214">
        <v>1117</v>
      </c>
      <c r="G172" s="220"/>
      <c r="H172" s="217"/>
      <c r="L172" s="217"/>
      <c r="N172" s="217"/>
    </row>
    <row r="173" spans="1:12" ht="14.25">
      <c r="A173" s="209" t="s">
        <v>327</v>
      </c>
      <c r="B173" s="215">
        <v>0</v>
      </c>
      <c r="C173" s="215">
        <v>0</v>
      </c>
      <c r="D173" s="209" t="s">
        <v>328</v>
      </c>
      <c r="E173" s="218">
        <f>SUM(E174)</f>
        <v>0</v>
      </c>
      <c r="F173" s="218">
        <f>SUM(F174)</f>
        <v>0</v>
      </c>
      <c r="G173" s="216"/>
      <c r="H173" s="217"/>
      <c r="L173" s="217"/>
    </row>
    <row r="174" spans="1:12" ht="14.25">
      <c r="A174" s="209" t="s">
        <v>329</v>
      </c>
      <c r="B174" s="222">
        <f>SUM(B175:B180)</f>
        <v>30</v>
      </c>
      <c r="C174" s="222">
        <f>SUM(C175:C180)</f>
        <v>0</v>
      </c>
      <c r="D174" s="211" t="s">
        <v>330</v>
      </c>
      <c r="E174" s="215">
        <v>0</v>
      </c>
      <c r="F174" s="215">
        <v>0</v>
      </c>
      <c r="G174" s="216"/>
      <c r="H174" s="217"/>
      <c r="L174" s="217"/>
    </row>
    <row r="175" spans="1:12" ht="14.25">
      <c r="A175" s="209" t="s">
        <v>83</v>
      </c>
      <c r="B175" s="221">
        <v>30</v>
      </c>
      <c r="C175" s="215">
        <v>0</v>
      </c>
      <c r="D175" s="209" t="s">
        <v>331</v>
      </c>
      <c r="E175" s="218">
        <f>SUM(E176)</f>
        <v>0</v>
      </c>
      <c r="F175" s="218">
        <f>SUM(F176)</f>
        <v>0</v>
      </c>
      <c r="G175" s="216"/>
      <c r="H175" s="217"/>
      <c r="I175" s="217"/>
      <c r="L175" s="217"/>
    </row>
    <row r="176" spans="1:12" ht="14.25">
      <c r="A176" s="209" t="s">
        <v>84</v>
      </c>
      <c r="B176" s="215">
        <v>0</v>
      </c>
      <c r="C176" s="215">
        <v>0</v>
      </c>
      <c r="D176" s="211" t="s">
        <v>332</v>
      </c>
      <c r="E176" s="215">
        <v>0</v>
      </c>
      <c r="F176" s="215">
        <v>0</v>
      </c>
      <c r="G176" s="216"/>
      <c r="H176" s="217"/>
      <c r="L176" s="217"/>
    </row>
    <row r="177" spans="1:12" ht="14.25">
      <c r="A177" s="209" t="s">
        <v>85</v>
      </c>
      <c r="B177" s="215">
        <v>0</v>
      </c>
      <c r="C177" s="215">
        <v>0</v>
      </c>
      <c r="D177" s="209" t="s">
        <v>333</v>
      </c>
      <c r="E177" s="210">
        <f>E178+E204+E226+E254+E266+E273+E279+E282</f>
        <v>3308</v>
      </c>
      <c r="F177" s="210">
        <f>F178+F204+F226+F254+F266+F273+F279+F282</f>
        <v>2293</v>
      </c>
      <c r="G177" s="212"/>
      <c r="H177" s="217"/>
      <c r="L177" s="217"/>
    </row>
    <row r="178" spans="1:12" ht="14.25">
      <c r="A178" s="211" t="s">
        <v>334</v>
      </c>
      <c r="B178" s="215">
        <v>0</v>
      </c>
      <c r="C178" s="215">
        <v>0</v>
      </c>
      <c r="D178" s="211" t="s">
        <v>335</v>
      </c>
      <c r="E178" s="213">
        <f>SUM(E179:E203)</f>
        <v>1239</v>
      </c>
      <c r="F178" s="213">
        <f>SUM(F179:F203)</f>
        <v>909</v>
      </c>
      <c r="G178" s="212"/>
      <c r="H178" s="217"/>
      <c r="L178" s="217"/>
    </row>
    <row r="179" spans="1:13" ht="14.25">
      <c r="A179" s="211" t="s">
        <v>98</v>
      </c>
      <c r="B179" s="215">
        <v>0</v>
      </c>
      <c r="C179" s="215">
        <v>0</v>
      </c>
      <c r="D179" s="209" t="s">
        <v>83</v>
      </c>
      <c r="E179" s="214">
        <v>41</v>
      </c>
      <c r="F179" s="215">
        <v>0</v>
      </c>
      <c r="G179" s="216"/>
      <c r="H179" s="217"/>
      <c r="L179" s="217"/>
      <c r="M179" s="217"/>
    </row>
    <row r="180" spans="1:12" ht="14.25">
      <c r="A180" s="209" t="s">
        <v>336</v>
      </c>
      <c r="B180" s="215">
        <v>0</v>
      </c>
      <c r="C180" s="215">
        <v>0</v>
      </c>
      <c r="D180" s="209" t="s">
        <v>84</v>
      </c>
      <c r="E180" s="215">
        <v>0</v>
      </c>
      <c r="F180" s="215">
        <v>0</v>
      </c>
      <c r="G180" s="216"/>
      <c r="H180" s="217"/>
      <c r="L180" s="217"/>
    </row>
    <row r="181" spans="1:12" ht="14.25">
      <c r="A181" s="209" t="s">
        <v>337</v>
      </c>
      <c r="B181" s="222">
        <f>SUM(B182:B187)</f>
        <v>114</v>
      </c>
      <c r="C181" s="222">
        <f>SUM(C182:C187)</f>
        <v>65</v>
      </c>
      <c r="D181" s="209" t="s">
        <v>85</v>
      </c>
      <c r="E181" s="215">
        <v>0</v>
      </c>
      <c r="F181" s="215">
        <v>0</v>
      </c>
      <c r="G181" s="216"/>
      <c r="H181" s="217"/>
      <c r="L181" s="217"/>
    </row>
    <row r="182" spans="1:13" ht="14.25">
      <c r="A182" s="209" t="s">
        <v>83</v>
      </c>
      <c r="B182" s="221">
        <v>114</v>
      </c>
      <c r="C182" s="221">
        <v>65</v>
      </c>
      <c r="D182" s="209" t="s">
        <v>98</v>
      </c>
      <c r="E182" s="214">
        <v>298</v>
      </c>
      <c r="F182" s="214">
        <v>359</v>
      </c>
      <c r="G182" s="220"/>
      <c r="H182" s="217"/>
      <c r="I182" s="217"/>
      <c r="J182" s="217"/>
      <c r="L182" s="217"/>
      <c r="M182" s="217"/>
    </row>
    <row r="183" spans="1:12" ht="14.25">
      <c r="A183" s="209" t="s">
        <v>84</v>
      </c>
      <c r="B183" s="215">
        <v>0</v>
      </c>
      <c r="C183" s="215">
        <v>0</v>
      </c>
      <c r="D183" s="209" t="s">
        <v>338</v>
      </c>
      <c r="E183" s="215">
        <v>0</v>
      </c>
      <c r="F183" s="215">
        <v>0</v>
      </c>
      <c r="G183" s="216"/>
      <c r="H183" s="217"/>
      <c r="L183" s="217"/>
    </row>
    <row r="184" spans="1:14" ht="14.25">
      <c r="A184" s="209" t="s">
        <v>85</v>
      </c>
      <c r="B184" s="215">
        <v>0</v>
      </c>
      <c r="C184" s="215">
        <v>0</v>
      </c>
      <c r="D184" s="209" t="s">
        <v>339</v>
      </c>
      <c r="E184" s="214">
        <v>60</v>
      </c>
      <c r="F184" s="215">
        <v>0</v>
      </c>
      <c r="G184" s="216"/>
      <c r="H184" s="217"/>
      <c r="L184" s="217"/>
      <c r="N184" s="217"/>
    </row>
    <row r="185" spans="1:14" ht="14.25">
      <c r="A185" s="211" t="s">
        <v>340</v>
      </c>
      <c r="B185" s="215">
        <v>0</v>
      </c>
      <c r="C185" s="215">
        <v>0</v>
      </c>
      <c r="D185" s="209" t="s">
        <v>341</v>
      </c>
      <c r="E185" s="214">
        <v>20</v>
      </c>
      <c r="F185" s="215">
        <v>0</v>
      </c>
      <c r="G185" s="216"/>
      <c r="H185" s="217"/>
      <c r="L185" s="217"/>
      <c r="N185" s="217"/>
    </row>
    <row r="186" spans="1:12" ht="14.25">
      <c r="A186" s="209" t="s">
        <v>98</v>
      </c>
      <c r="B186" s="215">
        <v>0</v>
      </c>
      <c r="C186" s="215">
        <v>0</v>
      </c>
      <c r="D186" s="209" t="s">
        <v>342</v>
      </c>
      <c r="E186" s="215">
        <v>0</v>
      </c>
      <c r="F186" s="215">
        <v>0</v>
      </c>
      <c r="G186" s="216"/>
      <c r="H186" s="217"/>
      <c r="L186" s="217"/>
    </row>
    <row r="187" spans="1:12" ht="14.25">
      <c r="A187" s="209" t="s">
        <v>343</v>
      </c>
      <c r="B187" s="215">
        <f>SUM(B188:B195)</f>
        <v>0</v>
      </c>
      <c r="C187" s="215">
        <f>SUM(C188:C195)</f>
        <v>0</v>
      </c>
      <c r="D187" s="209" t="s">
        <v>344</v>
      </c>
      <c r="E187" s="215">
        <v>0</v>
      </c>
      <c r="F187" s="215">
        <v>0</v>
      </c>
      <c r="G187" s="216"/>
      <c r="H187" s="217"/>
      <c r="L187" s="217"/>
    </row>
    <row r="188" spans="1:12" ht="14.25">
      <c r="A188" s="209" t="s">
        <v>345</v>
      </c>
      <c r="B188" s="222">
        <f>SUM(B189:B196)</f>
        <v>0</v>
      </c>
      <c r="C188" s="222">
        <f>SUM(C189:C196)</f>
        <v>0</v>
      </c>
      <c r="D188" s="209" t="s">
        <v>346</v>
      </c>
      <c r="E188" s="215">
        <v>0</v>
      </c>
      <c r="F188" s="215">
        <v>0</v>
      </c>
      <c r="G188" s="216"/>
      <c r="H188" s="217"/>
      <c r="L188" s="217"/>
    </row>
    <row r="189" spans="1:14" ht="14.25">
      <c r="A189" s="209" t="s">
        <v>83</v>
      </c>
      <c r="B189" s="221">
        <v>0</v>
      </c>
      <c r="C189" s="221">
        <v>0</v>
      </c>
      <c r="D189" s="211" t="s">
        <v>347</v>
      </c>
      <c r="E189" s="214">
        <v>5</v>
      </c>
      <c r="F189" s="215">
        <v>0</v>
      </c>
      <c r="G189" s="216"/>
      <c r="H189" s="217"/>
      <c r="L189" s="217"/>
      <c r="N189" s="217"/>
    </row>
    <row r="190" spans="1:12" ht="14.25">
      <c r="A190" s="209" t="s">
        <v>84</v>
      </c>
      <c r="B190" s="215">
        <v>0</v>
      </c>
      <c r="C190" s="215">
        <v>0</v>
      </c>
      <c r="D190" s="209" t="s">
        <v>348</v>
      </c>
      <c r="E190" s="215">
        <v>0</v>
      </c>
      <c r="F190" s="215">
        <v>0</v>
      </c>
      <c r="G190" s="216"/>
      <c r="H190" s="217"/>
      <c r="L190" s="217"/>
    </row>
    <row r="191" spans="1:12" ht="14.25">
      <c r="A191" s="209" t="s">
        <v>85</v>
      </c>
      <c r="B191" s="215">
        <v>0</v>
      </c>
      <c r="C191" s="215">
        <v>0</v>
      </c>
      <c r="D191" s="209" t="s">
        <v>349</v>
      </c>
      <c r="E191" s="214">
        <v>255</v>
      </c>
      <c r="F191" s="215">
        <v>0</v>
      </c>
      <c r="G191" s="216"/>
      <c r="H191" s="217"/>
      <c r="L191" s="217"/>
    </row>
    <row r="192" spans="1:12" ht="14.25">
      <c r="A192" s="211" t="s">
        <v>350</v>
      </c>
      <c r="B192" s="215">
        <v>0</v>
      </c>
      <c r="C192" s="215">
        <v>0</v>
      </c>
      <c r="D192" s="209" t="s">
        <v>351</v>
      </c>
      <c r="E192" s="215">
        <v>0</v>
      </c>
      <c r="F192" s="215">
        <v>0</v>
      </c>
      <c r="G192" s="216"/>
      <c r="H192" s="217"/>
      <c r="L192" s="217"/>
    </row>
    <row r="193" spans="1:12" ht="14.25">
      <c r="A193" s="211" t="s">
        <v>352</v>
      </c>
      <c r="B193" s="215">
        <v>0</v>
      </c>
      <c r="C193" s="215">
        <v>0</v>
      </c>
      <c r="D193" s="209" t="s">
        <v>353</v>
      </c>
      <c r="E193" s="215">
        <v>0</v>
      </c>
      <c r="F193" s="215">
        <v>0</v>
      </c>
      <c r="G193" s="216"/>
      <c r="H193" s="217"/>
      <c r="L193" s="217"/>
    </row>
    <row r="194" spans="1:14" ht="14.25">
      <c r="A194" s="209" t="s">
        <v>85</v>
      </c>
      <c r="B194" s="215">
        <v>0</v>
      </c>
      <c r="C194" s="215">
        <v>0</v>
      </c>
      <c r="D194" s="211" t="s">
        <v>354</v>
      </c>
      <c r="E194" s="214">
        <v>510</v>
      </c>
      <c r="F194" s="214">
        <v>10</v>
      </c>
      <c r="G194" s="220"/>
      <c r="H194" s="217"/>
      <c r="L194" s="217"/>
      <c r="N194" s="217"/>
    </row>
    <row r="195" spans="1:12" ht="14.25">
      <c r="A195" s="209" t="s">
        <v>98</v>
      </c>
      <c r="B195" s="215">
        <v>0</v>
      </c>
      <c r="C195" s="215">
        <v>0</v>
      </c>
      <c r="D195" s="211" t="s">
        <v>355</v>
      </c>
      <c r="E195" s="215">
        <v>0</v>
      </c>
      <c r="F195" s="215">
        <v>0</v>
      </c>
      <c r="G195" s="216"/>
      <c r="H195" s="217"/>
      <c r="L195" s="217"/>
    </row>
    <row r="196" spans="1:12" ht="14.25">
      <c r="A196" s="209" t="s">
        <v>356</v>
      </c>
      <c r="B196" s="215">
        <v>0</v>
      </c>
      <c r="C196" s="215">
        <v>0</v>
      </c>
      <c r="D196" s="209" t="s">
        <v>357</v>
      </c>
      <c r="E196" s="215">
        <v>0</v>
      </c>
      <c r="F196" s="215">
        <v>0</v>
      </c>
      <c r="G196" s="216"/>
      <c r="H196" s="217"/>
      <c r="L196" s="217"/>
    </row>
    <row r="197" spans="1:12" ht="14.25">
      <c r="A197" s="209" t="s">
        <v>358</v>
      </c>
      <c r="B197" s="222">
        <f>SUM(B198:B202)</f>
        <v>0</v>
      </c>
      <c r="C197" s="222">
        <f>SUM(C198:C202)</f>
        <v>0</v>
      </c>
      <c r="D197" s="211" t="s">
        <v>359</v>
      </c>
      <c r="E197" s="215">
        <v>0</v>
      </c>
      <c r="F197" s="214">
        <v>500</v>
      </c>
      <c r="G197" s="220"/>
      <c r="H197" s="217"/>
      <c r="L197" s="217"/>
    </row>
    <row r="198" spans="1:14" ht="14.25">
      <c r="A198" s="209" t="s">
        <v>83</v>
      </c>
      <c r="B198" s="221">
        <v>0</v>
      </c>
      <c r="C198" s="221">
        <v>0</v>
      </c>
      <c r="D198" s="209" t="s">
        <v>360</v>
      </c>
      <c r="E198" s="214">
        <v>10</v>
      </c>
      <c r="F198" s="215">
        <v>0</v>
      </c>
      <c r="G198" s="216"/>
      <c r="H198" s="217"/>
      <c r="L198" s="217"/>
      <c r="N198" s="217"/>
    </row>
    <row r="199" spans="1:12" ht="14.25">
      <c r="A199" s="209" t="s">
        <v>84</v>
      </c>
      <c r="B199" s="215">
        <v>0</v>
      </c>
      <c r="C199" s="215">
        <v>0</v>
      </c>
      <c r="D199" s="209" t="s">
        <v>361</v>
      </c>
      <c r="E199" s="215">
        <v>0</v>
      </c>
      <c r="F199" s="215">
        <v>0</v>
      </c>
      <c r="G199" s="216"/>
      <c r="H199" s="217"/>
      <c r="L199" s="217"/>
    </row>
    <row r="200" spans="1:12" ht="14.25">
      <c r="A200" s="209" t="s">
        <v>85</v>
      </c>
      <c r="B200" s="215">
        <v>0</v>
      </c>
      <c r="C200" s="215">
        <v>0</v>
      </c>
      <c r="D200" s="211" t="s">
        <v>362</v>
      </c>
      <c r="E200" s="215">
        <v>0</v>
      </c>
      <c r="F200" s="215">
        <v>0</v>
      </c>
      <c r="G200" s="216"/>
      <c r="H200" s="217"/>
      <c r="L200" s="217"/>
    </row>
    <row r="201" spans="1:12" ht="14.25">
      <c r="A201" s="209" t="s">
        <v>98</v>
      </c>
      <c r="B201" s="215">
        <v>0</v>
      </c>
      <c r="C201" s="215">
        <v>0</v>
      </c>
      <c r="D201" s="209" t="s">
        <v>363</v>
      </c>
      <c r="E201" s="215">
        <v>0</v>
      </c>
      <c r="F201" s="215">
        <v>0</v>
      </c>
      <c r="G201" s="216"/>
      <c r="H201" s="217"/>
      <c r="L201" s="217"/>
    </row>
    <row r="202" spans="1:12" ht="14.25">
      <c r="A202" s="209" t="s">
        <v>364</v>
      </c>
      <c r="B202" s="215">
        <v>0</v>
      </c>
      <c r="C202" s="215">
        <v>0</v>
      </c>
      <c r="D202" s="211" t="s">
        <v>365</v>
      </c>
      <c r="E202" s="215">
        <v>0</v>
      </c>
      <c r="F202" s="215">
        <v>0</v>
      </c>
      <c r="G202" s="216"/>
      <c r="H202" s="217"/>
      <c r="L202" s="217"/>
    </row>
    <row r="203" spans="1:14" ht="14.25">
      <c r="A203" s="209" t="s">
        <v>366</v>
      </c>
      <c r="B203" s="222">
        <f>SUM(B204:B208)</f>
        <v>0</v>
      </c>
      <c r="C203" s="222">
        <f>SUM(C204:C208)</f>
        <v>0</v>
      </c>
      <c r="D203" s="211" t="s">
        <v>367</v>
      </c>
      <c r="E203" s="214">
        <v>40</v>
      </c>
      <c r="F203" s="214">
        <v>40</v>
      </c>
      <c r="G203" s="220"/>
      <c r="H203" s="217"/>
      <c r="L203" s="217"/>
      <c r="N203" s="217"/>
    </row>
    <row r="204" spans="1:12" ht="14.25">
      <c r="A204" s="209" t="s">
        <v>83</v>
      </c>
      <c r="B204" s="221">
        <v>0</v>
      </c>
      <c r="C204" s="221">
        <v>0</v>
      </c>
      <c r="D204" s="211" t="s">
        <v>368</v>
      </c>
      <c r="E204" s="218">
        <f>SUM(E205:E225)</f>
        <v>0</v>
      </c>
      <c r="F204" s="218">
        <f>SUM(F205:F225)</f>
        <v>0</v>
      </c>
      <c r="G204" s="216"/>
      <c r="H204" s="217"/>
      <c r="L204" s="217"/>
    </row>
    <row r="205" spans="1:12" ht="14.25">
      <c r="A205" s="209" t="s">
        <v>84</v>
      </c>
      <c r="B205" s="215">
        <v>0</v>
      </c>
      <c r="C205" s="215">
        <v>0</v>
      </c>
      <c r="D205" s="209" t="s">
        <v>83</v>
      </c>
      <c r="E205" s="215">
        <v>0</v>
      </c>
      <c r="F205" s="215">
        <v>0</v>
      </c>
      <c r="G205" s="216"/>
      <c r="H205" s="217"/>
      <c r="L205" s="217"/>
    </row>
    <row r="206" spans="1:12" ht="14.25">
      <c r="A206" s="209" t="s">
        <v>85</v>
      </c>
      <c r="B206" s="215">
        <v>0</v>
      </c>
      <c r="C206" s="215">
        <v>0</v>
      </c>
      <c r="D206" s="209" t="s">
        <v>84</v>
      </c>
      <c r="E206" s="215">
        <v>0</v>
      </c>
      <c r="F206" s="215">
        <v>0</v>
      </c>
      <c r="G206" s="216"/>
      <c r="H206" s="217"/>
      <c r="L206" s="217"/>
    </row>
    <row r="207" spans="1:12" ht="14.25">
      <c r="A207" s="209" t="s">
        <v>98</v>
      </c>
      <c r="B207" s="215">
        <v>0</v>
      </c>
      <c r="C207" s="215">
        <v>0</v>
      </c>
      <c r="D207" s="209" t="s">
        <v>85</v>
      </c>
      <c r="E207" s="215">
        <v>0</v>
      </c>
      <c r="F207" s="215">
        <v>0</v>
      </c>
      <c r="G207" s="216"/>
      <c r="H207" s="217"/>
      <c r="L207" s="217"/>
    </row>
    <row r="208" spans="1:12" ht="14.25">
      <c r="A208" s="209" t="s">
        <v>369</v>
      </c>
      <c r="B208" s="215">
        <v>0</v>
      </c>
      <c r="C208" s="215">
        <v>0</v>
      </c>
      <c r="D208" s="211" t="s">
        <v>370</v>
      </c>
      <c r="E208" s="215">
        <v>0</v>
      </c>
      <c r="F208" s="215">
        <v>0</v>
      </c>
      <c r="G208" s="216"/>
      <c r="H208" s="217"/>
      <c r="L208" s="217"/>
    </row>
    <row r="209" spans="1:12" ht="14.25">
      <c r="A209" s="211" t="s">
        <v>371</v>
      </c>
      <c r="B209" s="222">
        <f>SUM(B210:B215)</f>
        <v>0</v>
      </c>
      <c r="C209" s="222">
        <f>SUM(C210:C215)</f>
        <v>0</v>
      </c>
      <c r="D209" s="211" t="s">
        <v>372</v>
      </c>
      <c r="E209" s="215">
        <v>0</v>
      </c>
      <c r="F209" s="215">
        <v>0</v>
      </c>
      <c r="G209" s="216"/>
      <c r="H209" s="217"/>
      <c r="L209" s="217"/>
    </row>
    <row r="210" spans="1:12" ht="14.25">
      <c r="A210" s="209" t="s">
        <v>83</v>
      </c>
      <c r="B210" s="221">
        <v>0</v>
      </c>
      <c r="C210" s="221">
        <v>0</v>
      </c>
      <c r="D210" s="211" t="s">
        <v>373</v>
      </c>
      <c r="E210" s="215">
        <v>0</v>
      </c>
      <c r="F210" s="215">
        <v>0</v>
      </c>
      <c r="G210" s="216"/>
      <c r="H210" s="217"/>
      <c r="L210" s="217"/>
    </row>
    <row r="211" spans="1:12" ht="14.25">
      <c r="A211" s="211" t="s">
        <v>84</v>
      </c>
      <c r="B211" s="215">
        <v>0</v>
      </c>
      <c r="C211" s="215">
        <v>0</v>
      </c>
      <c r="D211" s="209" t="s">
        <v>374</v>
      </c>
      <c r="E211" s="215">
        <v>0</v>
      </c>
      <c r="F211" s="215">
        <v>0</v>
      </c>
      <c r="G211" s="216"/>
      <c r="H211" s="217"/>
      <c r="L211" s="217"/>
    </row>
    <row r="212" spans="1:12" ht="14.25">
      <c r="A212" s="211" t="s">
        <v>85</v>
      </c>
      <c r="B212" s="215">
        <v>0</v>
      </c>
      <c r="C212" s="215">
        <v>0</v>
      </c>
      <c r="D212" s="211" t="s">
        <v>375</v>
      </c>
      <c r="E212" s="215">
        <v>0</v>
      </c>
      <c r="F212" s="215">
        <v>0</v>
      </c>
      <c r="G212" s="216"/>
      <c r="H212" s="217"/>
      <c r="L212" s="217"/>
    </row>
    <row r="213" spans="1:12" ht="14.25">
      <c r="A213" s="211" t="s">
        <v>376</v>
      </c>
      <c r="B213" s="215">
        <v>0</v>
      </c>
      <c r="C213" s="215">
        <v>0</v>
      </c>
      <c r="D213" s="209" t="s">
        <v>377</v>
      </c>
      <c r="E213" s="215">
        <v>0</v>
      </c>
      <c r="F213" s="215">
        <v>0</v>
      </c>
      <c r="G213" s="216"/>
      <c r="H213" s="217"/>
      <c r="L213" s="217"/>
    </row>
    <row r="214" spans="1:12" ht="14.25">
      <c r="A214" s="211" t="s">
        <v>98</v>
      </c>
      <c r="B214" s="215">
        <v>0</v>
      </c>
      <c r="C214" s="215">
        <v>0</v>
      </c>
      <c r="D214" s="209" t="s">
        <v>378</v>
      </c>
      <c r="E214" s="215">
        <v>0</v>
      </c>
      <c r="F214" s="215">
        <v>0</v>
      </c>
      <c r="G214" s="216"/>
      <c r="H214" s="217"/>
      <c r="L214" s="217"/>
    </row>
    <row r="215" spans="1:12" ht="14.25">
      <c r="A215" s="211" t="s">
        <v>379</v>
      </c>
      <c r="B215" s="215">
        <v>0</v>
      </c>
      <c r="C215" s="215">
        <v>0</v>
      </c>
      <c r="D215" s="211" t="s">
        <v>380</v>
      </c>
      <c r="E215" s="215">
        <v>0</v>
      </c>
      <c r="F215" s="215">
        <v>0</v>
      </c>
      <c r="G215" s="216"/>
      <c r="H215" s="217"/>
      <c r="L215" s="217"/>
    </row>
    <row r="216" spans="1:12" ht="14.25">
      <c r="A216" s="211" t="s">
        <v>381</v>
      </c>
      <c r="B216" s="222">
        <f>SUM(B217:B230)</f>
        <v>0</v>
      </c>
      <c r="C216" s="222">
        <f>SUM(C217:C230)</f>
        <v>0</v>
      </c>
      <c r="D216" s="209" t="s">
        <v>382</v>
      </c>
      <c r="E216" s="215">
        <v>0</v>
      </c>
      <c r="F216" s="215">
        <v>0</v>
      </c>
      <c r="G216" s="216"/>
      <c r="H216" s="217"/>
      <c r="L216" s="217"/>
    </row>
    <row r="217" spans="1:12" ht="14.25">
      <c r="A217" s="209" t="s">
        <v>83</v>
      </c>
      <c r="B217" s="221">
        <v>0</v>
      </c>
      <c r="C217" s="221">
        <v>0</v>
      </c>
      <c r="D217" s="211" t="s">
        <v>383</v>
      </c>
      <c r="E217" s="215">
        <v>0</v>
      </c>
      <c r="F217" s="215">
        <v>0</v>
      </c>
      <c r="G217" s="216"/>
      <c r="H217" s="217"/>
      <c r="L217" s="217"/>
    </row>
    <row r="218" spans="1:12" ht="14.25">
      <c r="A218" s="211" t="s">
        <v>84</v>
      </c>
      <c r="B218" s="221">
        <v>0</v>
      </c>
      <c r="C218" s="221">
        <v>0</v>
      </c>
      <c r="D218" s="211" t="s">
        <v>384</v>
      </c>
      <c r="E218" s="215">
        <v>0</v>
      </c>
      <c r="F218" s="215">
        <v>0</v>
      </c>
      <c r="G218" s="216"/>
      <c r="H218" s="217"/>
      <c r="L218" s="217"/>
    </row>
    <row r="219" spans="1:12" ht="14.25">
      <c r="A219" s="211" t="s">
        <v>85</v>
      </c>
      <c r="B219" s="215">
        <v>0</v>
      </c>
      <c r="C219" s="215">
        <v>0</v>
      </c>
      <c r="D219" s="209" t="s">
        <v>385</v>
      </c>
      <c r="E219" s="215">
        <v>0</v>
      </c>
      <c r="F219" s="215">
        <v>0</v>
      </c>
      <c r="G219" s="216"/>
      <c r="H219" s="217"/>
      <c r="L219" s="217"/>
    </row>
    <row r="220" spans="1:12" ht="14.25">
      <c r="A220" s="211" t="s">
        <v>386</v>
      </c>
      <c r="B220" s="215">
        <v>0</v>
      </c>
      <c r="C220" s="215">
        <v>0</v>
      </c>
      <c r="D220" s="209" t="s">
        <v>387</v>
      </c>
      <c r="E220" s="215">
        <v>0</v>
      </c>
      <c r="F220" s="215">
        <v>0</v>
      </c>
      <c r="G220" s="216"/>
      <c r="H220" s="217"/>
      <c r="L220" s="217"/>
    </row>
    <row r="221" spans="1:12" ht="14.25">
      <c r="A221" s="211" t="s">
        <v>388</v>
      </c>
      <c r="B221" s="215">
        <v>0</v>
      </c>
      <c r="C221" s="215">
        <v>0</v>
      </c>
      <c r="D221" s="211" t="s">
        <v>389</v>
      </c>
      <c r="E221" s="215">
        <v>0</v>
      </c>
      <c r="F221" s="215">
        <v>0</v>
      </c>
      <c r="G221" s="216"/>
      <c r="H221" s="217"/>
      <c r="L221" s="217"/>
    </row>
    <row r="222" spans="1:12" ht="14.25">
      <c r="A222" s="211" t="s">
        <v>180</v>
      </c>
      <c r="B222" s="215">
        <v>0</v>
      </c>
      <c r="C222" s="215">
        <v>0</v>
      </c>
      <c r="D222" s="211" t="s">
        <v>390</v>
      </c>
      <c r="E222" s="215">
        <v>0</v>
      </c>
      <c r="F222" s="215">
        <v>0</v>
      </c>
      <c r="G222" s="216"/>
      <c r="H222" s="217"/>
      <c r="L222" s="217"/>
    </row>
    <row r="223" spans="1:12" ht="14.25">
      <c r="A223" s="211" t="s">
        <v>391</v>
      </c>
      <c r="B223" s="215">
        <v>0</v>
      </c>
      <c r="C223" s="215">
        <v>0</v>
      </c>
      <c r="D223" s="211" t="s">
        <v>392</v>
      </c>
      <c r="E223" s="215">
        <v>0</v>
      </c>
      <c r="F223" s="215">
        <v>0</v>
      </c>
      <c r="G223" s="216"/>
      <c r="H223" s="217"/>
      <c r="L223" s="217"/>
    </row>
    <row r="224" spans="1:12" ht="14.25">
      <c r="A224" s="211" t="s">
        <v>393</v>
      </c>
      <c r="B224" s="221">
        <v>0</v>
      </c>
      <c r="C224" s="221">
        <v>0</v>
      </c>
      <c r="D224" s="211" t="s">
        <v>347</v>
      </c>
      <c r="E224" s="215">
        <v>0</v>
      </c>
      <c r="F224" s="215">
        <v>0</v>
      </c>
      <c r="G224" s="216"/>
      <c r="H224" s="217"/>
      <c r="L224" s="217"/>
    </row>
    <row r="225" spans="1:12" ht="14.25">
      <c r="A225" s="211" t="s">
        <v>394</v>
      </c>
      <c r="B225" s="221">
        <v>0</v>
      </c>
      <c r="C225" s="221">
        <v>0</v>
      </c>
      <c r="D225" s="211" t="s">
        <v>395</v>
      </c>
      <c r="E225" s="215">
        <v>0</v>
      </c>
      <c r="F225" s="215">
        <v>0</v>
      </c>
      <c r="G225" s="216"/>
      <c r="H225" s="217"/>
      <c r="L225" s="217"/>
    </row>
    <row r="226" spans="1:12" ht="14.25">
      <c r="A226" s="211" t="s">
        <v>396</v>
      </c>
      <c r="B226" s="215">
        <v>0</v>
      </c>
      <c r="C226" s="215">
        <v>0</v>
      </c>
      <c r="D226" s="209" t="s">
        <v>397</v>
      </c>
      <c r="E226" s="213">
        <f>SUM(E227:E253)</f>
        <v>411</v>
      </c>
      <c r="F226" s="213">
        <f>SUM(F227:F253)</f>
        <v>124</v>
      </c>
      <c r="G226" s="212"/>
      <c r="H226" s="217"/>
      <c r="L226" s="217"/>
    </row>
    <row r="227" spans="1:12" ht="14.25">
      <c r="A227" s="211" t="s">
        <v>398</v>
      </c>
      <c r="B227" s="215">
        <v>0</v>
      </c>
      <c r="C227" s="215">
        <v>0</v>
      </c>
      <c r="D227" s="209" t="s">
        <v>83</v>
      </c>
      <c r="E227" s="215">
        <v>0</v>
      </c>
      <c r="F227" s="215">
        <v>0</v>
      </c>
      <c r="G227" s="216"/>
      <c r="H227" s="217"/>
      <c r="L227" s="217"/>
    </row>
    <row r="228" spans="1:12" ht="14.25">
      <c r="A228" s="211" t="s">
        <v>399</v>
      </c>
      <c r="B228" s="215">
        <v>0</v>
      </c>
      <c r="C228" s="215">
        <v>0</v>
      </c>
      <c r="D228" s="209" t="s">
        <v>84</v>
      </c>
      <c r="E228" s="215">
        <v>0</v>
      </c>
      <c r="F228" s="215">
        <v>0</v>
      </c>
      <c r="G228" s="216"/>
      <c r="H228" s="217"/>
      <c r="L228" s="217"/>
    </row>
    <row r="229" spans="1:12" ht="14.25">
      <c r="A229" s="211" t="s">
        <v>98</v>
      </c>
      <c r="B229" s="215">
        <v>0</v>
      </c>
      <c r="C229" s="215">
        <v>0</v>
      </c>
      <c r="D229" s="209" t="s">
        <v>85</v>
      </c>
      <c r="E229" s="215">
        <v>0</v>
      </c>
      <c r="F229" s="215">
        <v>0</v>
      </c>
      <c r="G229" s="216"/>
      <c r="H229" s="217"/>
      <c r="L229" s="217"/>
    </row>
    <row r="230" spans="1:14" ht="14.25">
      <c r="A230" s="211" t="s">
        <v>400</v>
      </c>
      <c r="B230" s="221">
        <v>0</v>
      </c>
      <c r="C230" s="221">
        <v>0</v>
      </c>
      <c r="D230" s="209" t="s">
        <v>401</v>
      </c>
      <c r="E230" s="214">
        <v>12</v>
      </c>
      <c r="F230" s="214">
        <v>120</v>
      </c>
      <c r="G230" s="220"/>
      <c r="H230" s="217"/>
      <c r="L230" s="217"/>
      <c r="M230" s="217"/>
      <c r="N230" s="217"/>
    </row>
    <row r="231" spans="1:12" ht="14.25">
      <c r="A231" s="209" t="s">
        <v>402</v>
      </c>
      <c r="B231" s="222">
        <f>SUM(B232:B233)</f>
        <v>0</v>
      </c>
      <c r="C231" s="222">
        <f>SUM(C232:C233)</f>
        <v>0</v>
      </c>
      <c r="D231" s="209" t="s">
        <v>403</v>
      </c>
      <c r="E231" s="215">
        <v>0</v>
      </c>
      <c r="F231" s="215">
        <v>0</v>
      </c>
      <c r="G231" s="216"/>
      <c r="H231" s="217"/>
      <c r="L231" s="217"/>
    </row>
    <row r="232" spans="1:12" ht="14.25">
      <c r="A232" s="209" t="s">
        <v>404</v>
      </c>
      <c r="B232" s="221">
        <v>0</v>
      </c>
      <c r="C232" s="221">
        <v>0</v>
      </c>
      <c r="D232" s="209" t="s">
        <v>405</v>
      </c>
      <c r="E232" s="215">
        <v>0</v>
      </c>
      <c r="F232" s="215">
        <v>0</v>
      </c>
      <c r="G232" s="216"/>
      <c r="H232" s="217"/>
      <c r="L232" s="217"/>
    </row>
    <row r="233" spans="1:12" ht="14.25">
      <c r="A233" s="209" t="s">
        <v>406</v>
      </c>
      <c r="B233" s="215">
        <v>0</v>
      </c>
      <c r="C233" s="215">
        <v>0</v>
      </c>
      <c r="D233" s="209" t="s">
        <v>407</v>
      </c>
      <c r="E233" s="215">
        <v>0</v>
      </c>
      <c r="F233" s="215">
        <v>0</v>
      </c>
      <c r="G233" s="216"/>
      <c r="H233" s="217"/>
      <c r="L233" s="217"/>
    </row>
    <row r="234" spans="1:12" ht="14.25">
      <c r="A234" s="209" t="s">
        <v>408</v>
      </c>
      <c r="B234" s="224">
        <f>B235+B242+B245+B248+B254+B259+B261+B266+B272</f>
        <v>0</v>
      </c>
      <c r="C234" s="224">
        <f>C235+C242+C245+C248+C254+C259+C261+C266+C272</f>
        <v>0</v>
      </c>
      <c r="D234" s="209" t="s">
        <v>409</v>
      </c>
      <c r="E234" s="215">
        <v>0</v>
      </c>
      <c r="F234" s="215">
        <v>0</v>
      </c>
      <c r="G234" s="216"/>
      <c r="H234" s="217"/>
      <c r="L234" s="217"/>
    </row>
    <row r="235" spans="1:12" ht="14.25">
      <c r="A235" s="211" t="s">
        <v>410</v>
      </c>
      <c r="B235" s="218">
        <f>SUM(B236:B241)</f>
        <v>0</v>
      </c>
      <c r="C235" s="218">
        <f>SUM(C236:C241)</f>
        <v>0</v>
      </c>
      <c r="D235" s="209" t="s">
        <v>411</v>
      </c>
      <c r="E235" s="215">
        <v>0</v>
      </c>
      <c r="F235" s="215">
        <v>0</v>
      </c>
      <c r="G235" s="216"/>
      <c r="H235" s="217"/>
      <c r="L235" s="217"/>
    </row>
    <row r="236" spans="1:14" ht="14.25">
      <c r="A236" s="211" t="s">
        <v>83</v>
      </c>
      <c r="B236" s="215">
        <v>0</v>
      </c>
      <c r="C236" s="215">
        <v>0</v>
      </c>
      <c r="D236" s="209" t="s">
        <v>412</v>
      </c>
      <c r="E236" s="214">
        <v>394</v>
      </c>
      <c r="F236" s="215">
        <v>0</v>
      </c>
      <c r="G236" s="216"/>
      <c r="H236" s="217"/>
      <c r="L236" s="217"/>
      <c r="N236" s="217"/>
    </row>
    <row r="237" spans="1:12" ht="14.25">
      <c r="A237" s="211" t="s">
        <v>84</v>
      </c>
      <c r="B237" s="215">
        <v>0</v>
      </c>
      <c r="C237" s="215">
        <v>0</v>
      </c>
      <c r="D237" s="209" t="s">
        <v>413</v>
      </c>
      <c r="E237" s="215">
        <v>0</v>
      </c>
      <c r="F237" s="215">
        <v>0</v>
      </c>
      <c r="G237" s="216"/>
      <c r="H237" s="217"/>
      <c r="L237" s="217"/>
    </row>
    <row r="238" spans="1:12" ht="14.25">
      <c r="A238" s="211" t="s">
        <v>85</v>
      </c>
      <c r="B238" s="215">
        <v>0</v>
      </c>
      <c r="C238" s="215">
        <v>0</v>
      </c>
      <c r="D238" s="209" t="s">
        <v>414</v>
      </c>
      <c r="E238" s="215">
        <v>0</v>
      </c>
      <c r="F238" s="215">
        <v>0</v>
      </c>
      <c r="G238" s="216"/>
      <c r="H238" s="217"/>
      <c r="L238" s="217"/>
    </row>
    <row r="239" spans="1:12" ht="14.25">
      <c r="A239" s="211" t="s">
        <v>324</v>
      </c>
      <c r="B239" s="215">
        <v>0</v>
      </c>
      <c r="C239" s="215">
        <v>0</v>
      </c>
      <c r="D239" s="209" t="s">
        <v>415</v>
      </c>
      <c r="E239" s="215">
        <v>0</v>
      </c>
      <c r="F239" s="215">
        <v>0</v>
      </c>
      <c r="G239" s="216"/>
      <c r="H239" s="217"/>
      <c r="L239" s="217"/>
    </row>
    <row r="240" spans="1:12" ht="14.25">
      <c r="A240" s="211" t="s">
        <v>98</v>
      </c>
      <c r="B240" s="215">
        <v>0</v>
      </c>
      <c r="C240" s="215">
        <v>0</v>
      </c>
      <c r="D240" s="209" t="s">
        <v>416</v>
      </c>
      <c r="E240" s="215">
        <v>0</v>
      </c>
      <c r="F240" s="214">
        <v>4</v>
      </c>
      <c r="G240" s="220"/>
      <c r="H240" s="217"/>
      <c r="L240" s="217"/>
    </row>
    <row r="241" spans="1:12" ht="14.25">
      <c r="A241" s="211" t="s">
        <v>417</v>
      </c>
      <c r="B241" s="215">
        <v>0</v>
      </c>
      <c r="C241" s="215">
        <v>0</v>
      </c>
      <c r="D241" s="209" t="s">
        <v>418</v>
      </c>
      <c r="E241" s="215">
        <v>0</v>
      </c>
      <c r="F241" s="215">
        <v>0</v>
      </c>
      <c r="G241" s="216"/>
      <c r="H241" s="217"/>
      <c r="L241" s="217"/>
    </row>
    <row r="242" spans="1:14" ht="14.25">
      <c r="A242" s="211" t="s">
        <v>419</v>
      </c>
      <c r="B242" s="218">
        <f>SUM(B243:B244)</f>
        <v>0</v>
      </c>
      <c r="C242" s="218">
        <f>SUM(C243:C244)</f>
        <v>0</v>
      </c>
      <c r="D242" s="211" t="s">
        <v>420</v>
      </c>
      <c r="E242" s="214">
        <v>5</v>
      </c>
      <c r="F242" s="215">
        <v>0</v>
      </c>
      <c r="G242" s="216"/>
      <c r="H242" s="217"/>
      <c r="L242" s="217"/>
      <c r="N242" s="217"/>
    </row>
    <row r="243" spans="1:12" ht="14.25">
      <c r="A243" s="211" t="s">
        <v>421</v>
      </c>
      <c r="B243" s="215">
        <v>0</v>
      </c>
      <c r="C243" s="215">
        <v>0</v>
      </c>
      <c r="D243" s="209" t="s">
        <v>422</v>
      </c>
      <c r="E243" s="215">
        <v>0</v>
      </c>
      <c r="F243" s="215">
        <v>0</v>
      </c>
      <c r="G243" s="216"/>
      <c r="H243" s="217"/>
      <c r="L243" s="217"/>
    </row>
    <row r="244" spans="1:12" ht="14.25">
      <c r="A244" s="211" t="s">
        <v>423</v>
      </c>
      <c r="B244" s="215">
        <v>0</v>
      </c>
      <c r="C244" s="215">
        <v>0</v>
      </c>
      <c r="D244" s="209" t="s">
        <v>424</v>
      </c>
      <c r="E244" s="215">
        <v>0</v>
      </c>
      <c r="F244" s="215">
        <v>0</v>
      </c>
      <c r="G244" s="216"/>
      <c r="H244" s="217"/>
      <c r="L244" s="217"/>
    </row>
    <row r="245" spans="1:12" ht="14.25">
      <c r="A245" s="211" t="s">
        <v>425</v>
      </c>
      <c r="B245" s="218">
        <f>SUM(B246:B247)</f>
        <v>0</v>
      </c>
      <c r="C245" s="218">
        <f>SUM(C246:C247)</f>
        <v>0</v>
      </c>
      <c r="D245" s="209" t="s">
        <v>426</v>
      </c>
      <c r="E245" s="215">
        <v>0</v>
      </c>
      <c r="F245" s="215">
        <v>0</v>
      </c>
      <c r="G245" s="216"/>
      <c r="H245" s="217"/>
      <c r="L245" s="217"/>
    </row>
    <row r="246" spans="1:12" ht="14.25">
      <c r="A246" s="211" t="s">
        <v>427</v>
      </c>
      <c r="B246" s="215">
        <v>0</v>
      </c>
      <c r="C246" s="215">
        <v>0</v>
      </c>
      <c r="D246" s="209" t="s">
        <v>428</v>
      </c>
      <c r="E246" s="215">
        <v>0</v>
      </c>
      <c r="F246" s="215">
        <v>0</v>
      </c>
      <c r="G246" s="216"/>
      <c r="H246" s="217"/>
      <c r="L246" s="217"/>
    </row>
    <row r="247" spans="1:12" ht="14.25">
      <c r="A247" s="211" t="s">
        <v>429</v>
      </c>
      <c r="B247" s="215">
        <v>0</v>
      </c>
      <c r="C247" s="215">
        <v>0</v>
      </c>
      <c r="D247" s="209" t="s">
        <v>430</v>
      </c>
      <c r="E247" s="215">
        <v>0</v>
      </c>
      <c r="F247" s="215">
        <v>0</v>
      </c>
      <c r="G247" s="216"/>
      <c r="H247" s="217"/>
      <c r="L247" s="217"/>
    </row>
    <row r="248" spans="1:12" ht="14.25">
      <c r="A248" s="211" t="s">
        <v>431</v>
      </c>
      <c r="B248" s="218">
        <f>SUM(B249:B253)</f>
        <v>0</v>
      </c>
      <c r="C248" s="218">
        <f>SUM(C249:C253)</f>
        <v>0</v>
      </c>
      <c r="D248" s="209" t="s">
        <v>385</v>
      </c>
      <c r="E248" s="215">
        <v>0</v>
      </c>
      <c r="F248" s="215">
        <v>0</v>
      </c>
      <c r="G248" s="216"/>
      <c r="H248" s="217"/>
      <c r="L248" s="217"/>
    </row>
    <row r="249" spans="1:12" ht="14.25">
      <c r="A249" s="211" t="s">
        <v>432</v>
      </c>
      <c r="B249" s="215">
        <v>0</v>
      </c>
      <c r="C249" s="215">
        <v>0</v>
      </c>
      <c r="D249" s="211" t="s">
        <v>433</v>
      </c>
      <c r="E249" s="215">
        <v>0</v>
      </c>
      <c r="F249" s="215">
        <v>0</v>
      </c>
      <c r="G249" s="216"/>
      <c r="H249" s="217"/>
      <c r="L249" s="217"/>
    </row>
    <row r="250" spans="1:12" ht="14.25">
      <c r="A250" s="211" t="s">
        <v>434</v>
      </c>
      <c r="B250" s="215">
        <v>0</v>
      </c>
      <c r="C250" s="215">
        <v>0</v>
      </c>
      <c r="D250" s="209" t="s">
        <v>435</v>
      </c>
      <c r="E250" s="215">
        <v>0</v>
      </c>
      <c r="F250" s="215">
        <v>0</v>
      </c>
      <c r="G250" s="216"/>
      <c r="H250" s="217"/>
      <c r="L250" s="217"/>
    </row>
    <row r="251" spans="1:12" ht="14.25">
      <c r="A251" s="211" t="s">
        <v>436</v>
      </c>
      <c r="B251" s="215">
        <v>0</v>
      </c>
      <c r="C251" s="215">
        <v>0</v>
      </c>
      <c r="D251" s="209" t="s">
        <v>437</v>
      </c>
      <c r="E251" s="215">
        <v>0</v>
      </c>
      <c r="F251" s="215">
        <v>0</v>
      </c>
      <c r="G251" s="216"/>
      <c r="H251" s="217"/>
      <c r="L251" s="217"/>
    </row>
    <row r="252" spans="1:12" ht="14.25">
      <c r="A252" s="211" t="s">
        <v>438</v>
      </c>
      <c r="B252" s="215">
        <v>0</v>
      </c>
      <c r="C252" s="215">
        <v>0</v>
      </c>
      <c r="D252" s="211" t="s">
        <v>439</v>
      </c>
      <c r="E252" s="215">
        <v>0</v>
      </c>
      <c r="F252" s="215">
        <v>0</v>
      </c>
      <c r="G252" s="216"/>
      <c r="H252" s="217"/>
      <c r="L252" s="217"/>
    </row>
    <row r="253" spans="1:12" ht="14.25">
      <c r="A253" s="211" t="s">
        <v>440</v>
      </c>
      <c r="B253" s="215">
        <v>0</v>
      </c>
      <c r="C253" s="215">
        <v>0</v>
      </c>
      <c r="D253" s="211" t="s">
        <v>441</v>
      </c>
      <c r="E253" s="215">
        <v>0</v>
      </c>
      <c r="F253" s="215">
        <v>0</v>
      </c>
      <c r="G253" s="216"/>
      <c r="H253" s="217"/>
      <c r="L253" s="217"/>
    </row>
    <row r="254" spans="1:12" ht="14.25">
      <c r="A254" s="209" t="s">
        <v>442</v>
      </c>
      <c r="B254" s="218">
        <f>SUM(B255:B258)</f>
        <v>0</v>
      </c>
      <c r="C254" s="218">
        <f>SUM(C255:C258)</f>
        <v>0</v>
      </c>
      <c r="D254" s="211" t="s">
        <v>443</v>
      </c>
      <c r="E254" s="218">
        <f>SUM(E255:E265)</f>
        <v>0</v>
      </c>
      <c r="F254" s="218">
        <f>SUM(F255:F265)</f>
        <v>0</v>
      </c>
      <c r="G254" s="216"/>
      <c r="H254" s="217"/>
      <c r="L254" s="217"/>
    </row>
    <row r="255" spans="1:12" ht="14.25">
      <c r="A255" s="211" t="s">
        <v>444</v>
      </c>
      <c r="B255" s="215">
        <v>0</v>
      </c>
      <c r="C255" s="215">
        <v>0</v>
      </c>
      <c r="D255" s="211" t="s">
        <v>83</v>
      </c>
      <c r="E255" s="215">
        <v>0</v>
      </c>
      <c r="F255" s="215">
        <v>0</v>
      </c>
      <c r="G255" s="216"/>
      <c r="H255" s="217"/>
      <c r="L255" s="217"/>
    </row>
    <row r="256" spans="1:12" ht="14.25">
      <c r="A256" s="211" t="s">
        <v>445</v>
      </c>
      <c r="B256" s="215">
        <v>0</v>
      </c>
      <c r="C256" s="215">
        <v>0</v>
      </c>
      <c r="D256" s="211" t="s">
        <v>84</v>
      </c>
      <c r="E256" s="215">
        <v>0</v>
      </c>
      <c r="F256" s="215">
        <v>0</v>
      </c>
      <c r="G256" s="216"/>
      <c r="H256" s="217"/>
      <c r="L256" s="217"/>
    </row>
    <row r="257" spans="1:12" ht="14.25">
      <c r="A257" s="211" t="s">
        <v>446</v>
      </c>
      <c r="B257" s="215">
        <v>0</v>
      </c>
      <c r="C257" s="215">
        <v>0</v>
      </c>
      <c r="D257" s="211" t="s">
        <v>85</v>
      </c>
      <c r="E257" s="215">
        <v>0</v>
      </c>
      <c r="F257" s="215">
        <v>0</v>
      </c>
      <c r="G257" s="216"/>
      <c r="H257" s="217"/>
      <c r="L257" s="217"/>
    </row>
    <row r="258" spans="1:12" ht="14.25">
      <c r="A258" s="211" t="s">
        <v>447</v>
      </c>
      <c r="B258" s="215">
        <v>0</v>
      </c>
      <c r="C258" s="215">
        <v>0</v>
      </c>
      <c r="D258" s="211" t="s">
        <v>448</v>
      </c>
      <c r="E258" s="215">
        <v>0</v>
      </c>
      <c r="F258" s="215">
        <v>0</v>
      </c>
      <c r="G258" s="216"/>
      <c r="H258" s="217"/>
      <c r="L258" s="217"/>
    </row>
    <row r="259" spans="1:12" ht="14.25">
      <c r="A259" s="211" t="s">
        <v>449</v>
      </c>
      <c r="B259" s="218">
        <f>SUM(B260)</f>
        <v>0</v>
      </c>
      <c r="C259" s="218">
        <f>SUM(C260)</f>
        <v>0</v>
      </c>
      <c r="D259" s="211" t="s">
        <v>450</v>
      </c>
      <c r="E259" s="215">
        <v>0</v>
      </c>
      <c r="F259" s="215">
        <v>0</v>
      </c>
      <c r="G259" s="216"/>
      <c r="H259" s="217"/>
      <c r="L259" s="217"/>
    </row>
    <row r="260" spans="1:12" ht="14.25">
      <c r="A260" s="211" t="s">
        <v>451</v>
      </c>
      <c r="B260" s="215">
        <v>0</v>
      </c>
      <c r="C260" s="215">
        <v>0</v>
      </c>
      <c r="D260" s="211" t="s">
        <v>452</v>
      </c>
      <c r="E260" s="215">
        <v>0</v>
      </c>
      <c r="F260" s="215">
        <v>0</v>
      </c>
      <c r="G260" s="216"/>
      <c r="H260" s="217"/>
      <c r="L260" s="217"/>
    </row>
    <row r="261" spans="1:12" ht="14.25">
      <c r="A261" s="211" t="s">
        <v>453</v>
      </c>
      <c r="B261" s="218">
        <f>SUM(B262:B265)</f>
        <v>0</v>
      </c>
      <c r="C261" s="218">
        <f>SUM(C262:C265)</f>
        <v>0</v>
      </c>
      <c r="D261" s="211" t="s">
        <v>450</v>
      </c>
      <c r="E261" s="215">
        <v>0</v>
      </c>
      <c r="F261" s="215">
        <v>0</v>
      </c>
      <c r="G261" s="216"/>
      <c r="H261" s="217"/>
      <c r="L261" s="217"/>
    </row>
    <row r="262" spans="1:12" ht="14.25">
      <c r="A262" s="211" t="s">
        <v>454</v>
      </c>
      <c r="B262" s="215">
        <v>0</v>
      </c>
      <c r="C262" s="215">
        <v>0</v>
      </c>
      <c r="D262" s="211" t="s">
        <v>455</v>
      </c>
      <c r="E262" s="215">
        <v>0</v>
      </c>
      <c r="F262" s="215">
        <v>0</v>
      </c>
      <c r="G262" s="216"/>
      <c r="H262" s="217"/>
      <c r="L262" s="217"/>
    </row>
    <row r="263" spans="1:12" ht="14.25">
      <c r="A263" s="211" t="s">
        <v>456</v>
      </c>
      <c r="B263" s="215">
        <v>0</v>
      </c>
      <c r="C263" s="215">
        <v>0</v>
      </c>
      <c r="D263" s="209" t="s">
        <v>457</v>
      </c>
      <c r="E263" s="215">
        <v>0</v>
      </c>
      <c r="F263" s="215">
        <v>0</v>
      </c>
      <c r="G263" s="216"/>
      <c r="H263" s="217"/>
      <c r="L263" s="217"/>
    </row>
    <row r="264" spans="1:12" ht="14.25">
      <c r="A264" s="211" t="s">
        <v>458</v>
      </c>
      <c r="B264" s="215">
        <v>0</v>
      </c>
      <c r="C264" s="215">
        <v>0</v>
      </c>
      <c r="D264" s="211" t="s">
        <v>98</v>
      </c>
      <c r="E264" s="215">
        <v>0</v>
      </c>
      <c r="F264" s="215">
        <v>0</v>
      </c>
      <c r="G264" s="216"/>
      <c r="H264" s="217"/>
      <c r="L264" s="217"/>
    </row>
    <row r="265" spans="1:12" ht="14.25">
      <c r="A265" s="211" t="s">
        <v>459</v>
      </c>
      <c r="B265" s="215">
        <v>0</v>
      </c>
      <c r="C265" s="215">
        <v>0</v>
      </c>
      <c r="D265" s="211" t="s">
        <v>460</v>
      </c>
      <c r="E265" s="215">
        <v>0</v>
      </c>
      <c r="F265" s="215">
        <v>0</v>
      </c>
      <c r="G265" s="216"/>
      <c r="H265" s="217"/>
      <c r="L265" s="217"/>
    </row>
    <row r="266" spans="1:12" ht="14.25">
      <c r="A266" s="211" t="s">
        <v>461</v>
      </c>
      <c r="B266" s="218">
        <f>SUM(B267:B271)</f>
        <v>0</v>
      </c>
      <c r="C266" s="218">
        <f>SUM(C267:C271)</f>
        <v>0</v>
      </c>
      <c r="D266" s="211" t="s">
        <v>462</v>
      </c>
      <c r="E266" s="213">
        <f>SUM(E267:E272)</f>
        <v>1658</v>
      </c>
      <c r="F266" s="213">
        <f>SUM(F267:F272)</f>
        <v>1260</v>
      </c>
      <c r="G266" s="212"/>
      <c r="H266" s="217"/>
      <c r="L266" s="217"/>
    </row>
    <row r="267" spans="1:12" ht="14.25">
      <c r="A267" s="211" t="s">
        <v>463</v>
      </c>
      <c r="B267" s="215">
        <v>0</v>
      </c>
      <c r="C267" s="215">
        <v>0</v>
      </c>
      <c r="D267" s="211" t="s">
        <v>464</v>
      </c>
      <c r="E267" s="215">
        <v>0</v>
      </c>
      <c r="F267" s="215">
        <v>0</v>
      </c>
      <c r="G267" s="216"/>
      <c r="H267" s="217"/>
      <c r="L267" s="217"/>
    </row>
    <row r="268" spans="1:12" ht="14.25">
      <c r="A268" s="211" t="s">
        <v>84</v>
      </c>
      <c r="B268" s="215">
        <v>0</v>
      </c>
      <c r="C268" s="215">
        <v>0</v>
      </c>
      <c r="D268" s="209" t="s">
        <v>465</v>
      </c>
      <c r="E268" s="215">
        <v>0</v>
      </c>
      <c r="F268" s="215">
        <v>0</v>
      </c>
      <c r="G268" s="216"/>
      <c r="H268" s="217"/>
      <c r="L268" s="217"/>
    </row>
    <row r="269" spans="1:14" ht="14.25">
      <c r="A269" s="211" t="s">
        <v>466</v>
      </c>
      <c r="B269" s="215">
        <v>0</v>
      </c>
      <c r="C269" s="215">
        <v>0</v>
      </c>
      <c r="D269" s="209" t="s">
        <v>467</v>
      </c>
      <c r="E269" s="214">
        <v>1658</v>
      </c>
      <c r="F269" s="214">
        <v>1260</v>
      </c>
      <c r="G269" s="220"/>
      <c r="H269" s="217"/>
      <c r="L269" s="217"/>
      <c r="N269" s="217"/>
    </row>
    <row r="270" spans="1:12" ht="14.25">
      <c r="A270" s="211" t="s">
        <v>468</v>
      </c>
      <c r="B270" s="215">
        <v>0</v>
      </c>
      <c r="C270" s="215">
        <v>0</v>
      </c>
      <c r="D270" s="209" t="s">
        <v>469</v>
      </c>
      <c r="E270" s="215">
        <v>0</v>
      </c>
      <c r="F270" s="215">
        <v>0</v>
      </c>
      <c r="G270" s="216"/>
      <c r="H270" s="217"/>
      <c r="L270" s="217"/>
    </row>
    <row r="271" spans="1:12" ht="14.25">
      <c r="A271" s="211" t="s">
        <v>470</v>
      </c>
      <c r="B271" s="215">
        <v>0</v>
      </c>
      <c r="C271" s="215">
        <v>0</v>
      </c>
      <c r="D271" s="209" t="s">
        <v>471</v>
      </c>
      <c r="E271" s="215">
        <v>0</v>
      </c>
      <c r="F271" s="215">
        <v>0</v>
      </c>
      <c r="G271" s="216"/>
      <c r="H271" s="217"/>
      <c r="L271" s="217"/>
    </row>
    <row r="272" spans="1:12" ht="14.25">
      <c r="A272" s="209" t="s">
        <v>472</v>
      </c>
      <c r="B272" s="218">
        <f>SUM(B273)</f>
        <v>0</v>
      </c>
      <c r="C272" s="218">
        <f>SUM(C273)</f>
        <v>0</v>
      </c>
      <c r="D272" s="209" t="s">
        <v>473</v>
      </c>
      <c r="E272" s="215">
        <v>0</v>
      </c>
      <c r="F272" s="215">
        <v>0</v>
      </c>
      <c r="G272" s="216"/>
      <c r="H272" s="217"/>
      <c r="L272" s="217"/>
    </row>
    <row r="273" spans="1:12" ht="14.25">
      <c r="A273" s="211" t="s">
        <v>474</v>
      </c>
      <c r="B273" s="215">
        <v>0</v>
      </c>
      <c r="C273" s="215">
        <v>0</v>
      </c>
      <c r="D273" s="209" t="s">
        <v>475</v>
      </c>
      <c r="E273" s="218">
        <f>SUM(E274:E278)</f>
        <v>0</v>
      </c>
      <c r="F273" s="218">
        <f>SUM(F274:F278)</f>
        <v>0</v>
      </c>
      <c r="G273" s="216"/>
      <c r="H273" s="217"/>
      <c r="L273" s="217"/>
    </row>
    <row r="274" spans="1:12" ht="14.25">
      <c r="A274" s="209" t="s">
        <v>476</v>
      </c>
      <c r="B274" s="224">
        <f>B275+B279+B281+B283+B291</f>
        <v>0</v>
      </c>
      <c r="C274" s="224">
        <f>C275+C279+C281+C283+C291</f>
        <v>0</v>
      </c>
      <c r="D274" s="209" t="s">
        <v>477</v>
      </c>
      <c r="E274" s="215">
        <v>0</v>
      </c>
      <c r="F274" s="215">
        <v>0</v>
      </c>
      <c r="G274" s="216"/>
      <c r="H274" s="217"/>
      <c r="L274" s="217"/>
    </row>
    <row r="275" spans="1:12" ht="14.25">
      <c r="A275" s="211" t="s">
        <v>478</v>
      </c>
      <c r="B275" s="218">
        <f>SUM(B276:B278)</f>
        <v>0</v>
      </c>
      <c r="C275" s="218">
        <f>SUM(C276:C278)</f>
        <v>0</v>
      </c>
      <c r="D275" s="209" t="s">
        <v>479</v>
      </c>
      <c r="E275" s="215">
        <v>0</v>
      </c>
      <c r="F275" s="215">
        <v>0</v>
      </c>
      <c r="G275" s="216"/>
      <c r="H275" s="217"/>
      <c r="L275" s="217"/>
    </row>
    <row r="276" spans="1:12" ht="14.25">
      <c r="A276" s="211" t="s">
        <v>480</v>
      </c>
      <c r="B276" s="215">
        <v>0</v>
      </c>
      <c r="C276" s="215">
        <v>0</v>
      </c>
      <c r="D276" s="211" t="s">
        <v>481</v>
      </c>
      <c r="E276" s="215">
        <v>0</v>
      </c>
      <c r="F276" s="215">
        <v>0</v>
      </c>
      <c r="G276" s="216"/>
      <c r="H276" s="217"/>
      <c r="L276" s="217"/>
    </row>
    <row r="277" spans="1:12" ht="14.25">
      <c r="A277" s="211" t="s">
        <v>482</v>
      </c>
      <c r="B277" s="215">
        <v>0</v>
      </c>
      <c r="C277" s="215">
        <v>0</v>
      </c>
      <c r="D277" s="211" t="s">
        <v>483</v>
      </c>
      <c r="E277" s="215">
        <v>0</v>
      </c>
      <c r="F277" s="215">
        <v>0</v>
      </c>
      <c r="G277" s="216"/>
      <c r="H277" s="217"/>
      <c r="L277" s="217"/>
    </row>
    <row r="278" spans="1:12" ht="14.25">
      <c r="A278" s="211" t="s">
        <v>484</v>
      </c>
      <c r="B278" s="215">
        <v>0</v>
      </c>
      <c r="C278" s="215">
        <v>0</v>
      </c>
      <c r="D278" s="209" t="s">
        <v>485</v>
      </c>
      <c r="E278" s="215">
        <v>0</v>
      </c>
      <c r="F278" s="215">
        <v>0</v>
      </c>
      <c r="G278" s="216"/>
      <c r="H278" s="217"/>
      <c r="L278" s="217"/>
    </row>
    <row r="279" spans="1:12" ht="14.25">
      <c r="A279" s="211" t="s">
        <v>486</v>
      </c>
      <c r="B279" s="218">
        <f>SUM(B280)</f>
        <v>0</v>
      </c>
      <c r="C279" s="218">
        <f>SUM(C280)</f>
        <v>0</v>
      </c>
      <c r="D279" s="209" t="s">
        <v>487</v>
      </c>
      <c r="E279" s="218">
        <f>SUM(E280:E281)</f>
        <v>0</v>
      </c>
      <c r="F279" s="218">
        <f>SUM(F280:F281)</f>
        <v>0</v>
      </c>
      <c r="G279" s="216"/>
      <c r="H279" s="217"/>
      <c r="L279" s="217"/>
    </row>
    <row r="280" spans="1:12" ht="14.25">
      <c r="A280" s="211" t="s">
        <v>488</v>
      </c>
      <c r="B280" s="215">
        <v>0</v>
      </c>
      <c r="C280" s="215">
        <v>0</v>
      </c>
      <c r="D280" s="209" t="s">
        <v>489</v>
      </c>
      <c r="E280" s="215">
        <v>0</v>
      </c>
      <c r="F280" s="215">
        <v>0</v>
      </c>
      <c r="G280" s="216"/>
      <c r="H280" s="217"/>
      <c r="L280" s="217"/>
    </row>
    <row r="281" spans="1:12" ht="14.25">
      <c r="A281" s="211" t="s">
        <v>490</v>
      </c>
      <c r="B281" s="218">
        <f>SUM(B282)</f>
        <v>0</v>
      </c>
      <c r="C281" s="218">
        <f>SUM(C282)</f>
        <v>0</v>
      </c>
      <c r="D281" s="209" t="s">
        <v>491</v>
      </c>
      <c r="E281" s="215">
        <v>0</v>
      </c>
      <c r="F281" s="215">
        <v>0</v>
      </c>
      <c r="G281" s="216"/>
      <c r="H281" s="217"/>
      <c r="L281" s="217"/>
    </row>
    <row r="282" spans="1:12" ht="14.25">
      <c r="A282" s="211" t="s">
        <v>492</v>
      </c>
      <c r="B282" s="215">
        <v>0</v>
      </c>
      <c r="C282" s="215">
        <v>0</v>
      </c>
      <c r="D282" s="209" t="s">
        <v>493</v>
      </c>
      <c r="E282" s="218">
        <f>SUM(E283:E284)</f>
        <v>0</v>
      </c>
      <c r="F282" s="218">
        <f>SUM(F283:F284)</f>
        <v>0</v>
      </c>
      <c r="G282" s="216"/>
      <c r="H282" s="217"/>
      <c r="L282" s="217"/>
    </row>
    <row r="283" spans="1:12" ht="14.25">
      <c r="A283" s="209" t="s">
        <v>494</v>
      </c>
      <c r="B283" s="218">
        <f>SUM(B284:B290)</f>
        <v>0</v>
      </c>
      <c r="C283" s="218">
        <f>SUM(C284:C290)</f>
        <v>0</v>
      </c>
      <c r="D283" s="209" t="s">
        <v>495</v>
      </c>
      <c r="E283" s="215">
        <v>0</v>
      </c>
      <c r="F283" s="215">
        <v>0</v>
      </c>
      <c r="G283" s="216"/>
      <c r="H283" s="217"/>
      <c r="L283" s="217"/>
    </row>
    <row r="284" spans="1:12" ht="14.25">
      <c r="A284" s="209" t="s">
        <v>496</v>
      </c>
      <c r="B284" s="215">
        <v>0</v>
      </c>
      <c r="C284" s="215">
        <v>0</v>
      </c>
      <c r="D284" s="209" t="s">
        <v>497</v>
      </c>
      <c r="E284" s="215">
        <v>0</v>
      </c>
      <c r="F284" s="215">
        <v>0</v>
      </c>
      <c r="G284" s="216"/>
      <c r="H284" s="217"/>
      <c r="L284" s="217"/>
    </row>
    <row r="285" spans="1:12" ht="14.25">
      <c r="A285" s="209" t="s">
        <v>498</v>
      </c>
      <c r="B285" s="215">
        <v>0</v>
      </c>
      <c r="C285" s="215">
        <v>0</v>
      </c>
      <c r="D285" s="209" t="s">
        <v>499</v>
      </c>
      <c r="E285" s="225">
        <f>E286+E308+E318+E328+E335+E340</f>
        <v>20</v>
      </c>
      <c r="F285" s="225">
        <f>F286+F308+F318+F328+F335+F340</f>
        <v>43</v>
      </c>
      <c r="G285" s="226"/>
      <c r="H285" s="217"/>
      <c r="L285" s="217"/>
    </row>
    <row r="286" spans="1:12" ht="14.25">
      <c r="A286" s="209" t="s">
        <v>500</v>
      </c>
      <c r="B286" s="215">
        <v>0</v>
      </c>
      <c r="C286" s="215">
        <v>0</v>
      </c>
      <c r="D286" s="209" t="s">
        <v>501</v>
      </c>
      <c r="E286" s="213">
        <f>SUM(E287:E307)</f>
        <v>20</v>
      </c>
      <c r="F286" s="213">
        <f>SUM(F287:F307)</f>
        <v>43</v>
      </c>
      <c r="G286" s="212"/>
      <c r="H286" s="217"/>
      <c r="L286" s="217"/>
    </row>
    <row r="287" spans="1:12" ht="14.25">
      <c r="A287" s="211" t="s">
        <v>502</v>
      </c>
      <c r="B287" s="215">
        <v>0</v>
      </c>
      <c r="C287" s="215">
        <v>0</v>
      </c>
      <c r="D287" s="209" t="s">
        <v>83</v>
      </c>
      <c r="E287" s="215">
        <v>0</v>
      </c>
      <c r="F287" s="215">
        <v>0</v>
      </c>
      <c r="G287" s="216"/>
      <c r="H287" s="217"/>
      <c r="L287" s="217"/>
    </row>
    <row r="288" spans="1:12" ht="14.25">
      <c r="A288" s="211" t="s">
        <v>503</v>
      </c>
      <c r="B288" s="215">
        <v>0</v>
      </c>
      <c r="C288" s="215">
        <v>0</v>
      </c>
      <c r="D288" s="209" t="s">
        <v>84</v>
      </c>
      <c r="E288" s="215">
        <v>0</v>
      </c>
      <c r="F288" s="215">
        <v>0</v>
      </c>
      <c r="G288" s="216"/>
      <c r="H288" s="217"/>
      <c r="L288" s="217"/>
    </row>
    <row r="289" spans="1:12" ht="14.25">
      <c r="A289" s="209" t="s">
        <v>504</v>
      </c>
      <c r="B289" s="215">
        <v>0</v>
      </c>
      <c r="C289" s="215">
        <v>0</v>
      </c>
      <c r="D289" s="209" t="s">
        <v>85</v>
      </c>
      <c r="E289" s="215">
        <v>0</v>
      </c>
      <c r="F289" s="215">
        <v>0</v>
      </c>
      <c r="G289" s="216"/>
      <c r="H289" s="217"/>
      <c r="L289" s="217"/>
    </row>
    <row r="290" spans="1:12" ht="14.25">
      <c r="A290" s="209" t="s">
        <v>505</v>
      </c>
      <c r="B290" s="215">
        <v>0</v>
      </c>
      <c r="C290" s="215">
        <v>0</v>
      </c>
      <c r="D290" s="209" t="s">
        <v>506</v>
      </c>
      <c r="E290" s="215">
        <v>0</v>
      </c>
      <c r="F290" s="215">
        <v>0</v>
      </c>
      <c r="G290" s="216"/>
      <c r="H290" s="217"/>
      <c r="L290" s="217"/>
    </row>
    <row r="291" spans="1:12" ht="14.25">
      <c r="A291" s="209" t="s">
        <v>507</v>
      </c>
      <c r="B291" s="218">
        <f>SUM(B292)</f>
        <v>0</v>
      </c>
      <c r="C291" s="218">
        <f>SUM(C292)</f>
        <v>0</v>
      </c>
      <c r="D291" s="209" t="s">
        <v>508</v>
      </c>
      <c r="E291" s="215">
        <v>0</v>
      </c>
      <c r="F291" s="215">
        <v>0</v>
      </c>
      <c r="G291" s="216"/>
      <c r="H291" s="217"/>
      <c r="L291" s="217"/>
    </row>
    <row r="292" spans="1:12" ht="14.25">
      <c r="A292" s="211" t="s">
        <v>509</v>
      </c>
      <c r="B292" s="215">
        <v>0</v>
      </c>
      <c r="C292" s="215">
        <v>0</v>
      </c>
      <c r="D292" s="209" t="s">
        <v>510</v>
      </c>
      <c r="E292" s="215">
        <v>0</v>
      </c>
      <c r="F292" s="215">
        <v>0</v>
      </c>
      <c r="G292" s="216"/>
      <c r="H292" s="217"/>
      <c r="L292" s="217"/>
    </row>
    <row r="293" spans="1:12" ht="14.25">
      <c r="A293" s="209" t="s">
        <v>511</v>
      </c>
      <c r="B293" s="225">
        <f>B294+B297+B309+B316+B324+B333+B347+B357+B367+B375+B381</f>
        <v>179</v>
      </c>
      <c r="C293" s="225">
        <f>C294+C297+C309+C316+C324+C333+C347+C357+C367+C375+C381</f>
        <v>268</v>
      </c>
      <c r="D293" s="209" t="s">
        <v>512</v>
      </c>
      <c r="E293" s="215">
        <v>0</v>
      </c>
      <c r="F293" s="215">
        <v>0</v>
      </c>
      <c r="G293" s="216"/>
      <c r="H293" s="217"/>
      <c r="L293" s="217"/>
    </row>
    <row r="294" spans="1:12" ht="14.25">
      <c r="A294" s="211" t="s">
        <v>513</v>
      </c>
      <c r="B294" s="218">
        <f>SUM(B295:B296)</f>
        <v>0</v>
      </c>
      <c r="C294" s="218">
        <f>SUM(C295:C296)</f>
        <v>0</v>
      </c>
      <c r="D294" s="209" t="s">
        <v>514</v>
      </c>
      <c r="E294" s="215">
        <v>0</v>
      </c>
      <c r="F294" s="215">
        <v>0</v>
      </c>
      <c r="G294" s="216"/>
      <c r="H294" s="217"/>
      <c r="L294" s="217"/>
    </row>
    <row r="295" spans="1:12" ht="14.25">
      <c r="A295" s="211" t="s">
        <v>515</v>
      </c>
      <c r="B295" s="215">
        <v>0</v>
      </c>
      <c r="C295" s="215">
        <v>0</v>
      </c>
      <c r="D295" s="209" t="s">
        <v>516</v>
      </c>
      <c r="E295" s="215">
        <v>0</v>
      </c>
      <c r="F295" s="215">
        <v>0</v>
      </c>
      <c r="G295" s="216"/>
      <c r="H295" s="217"/>
      <c r="L295" s="217"/>
    </row>
    <row r="296" spans="1:12" ht="14.25">
      <c r="A296" s="211" t="s">
        <v>517</v>
      </c>
      <c r="B296" s="215">
        <v>0</v>
      </c>
      <c r="C296" s="215">
        <v>0</v>
      </c>
      <c r="D296" s="209" t="s">
        <v>518</v>
      </c>
      <c r="E296" s="215">
        <v>0</v>
      </c>
      <c r="F296" s="215">
        <v>0</v>
      </c>
      <c r="G296" s="216"/>
      <c r="H296" s="217"/>
      <c r="L296" s="217"/>
    </row>
    <row r="297" spans="1:12" ht="14.25">
      <c r="A297" s="209" t="s">
        <v>519</v>
      </c>
      <c r="B297" s="218">
        <f>SUM(B298:B308)</f>
        <v>0</v>
      </c>
      <c r="C297" s="218">
        <f>SUM(C298:C308)</f>
        <v>0</v>
      </c>
      <c r="D297" s="209" t="s">
        <v>520</v>
      </c>
      <c r="E297" s="215">
        <v>0</v>
      </c>
      <c r="F297" s="215">
        <v>0</v>
      </c>
      <c r="G297" s="216"/>
      <c r="H297" s="217"/>
      <c r="L297" s="217"/>
    </row>
    <row r="298" spans="1:12" ht="14.25">
      <c r="A298" s="209" t="s">
        <v>83</v>
      </c>
      <c r="B298" s="215">
        <v>0</v>
      </c>
      <c r="C298" s="215">
        <v>0</v>
      </c>
      <c r="D298" s="209" t="s">
        <v>521</v>
      </c>
      <c r="E298" s="215">
        <v>0</v>
      </c>
      <c r="F298" s="215">
        <v>0</v>
      </c>
      <c r="G298" s="216"/>
      <c r="H298" s="217"/>
      <c r="L298" s="217"/>
    </row>
    <row r="299" spans="1:12" ht="14.25">
      <c r="A299" s="209" t="s">
        <v>84</v>
      </c>
      <c r="B299" s="215">
        <v>0</v>
      </c>
      <c r="C299" s="215">
        <v>0</v>
      </c>
      <c r="D299" s="209" t="s">
        <v>522</v>
      </c>
      <c r="E299" s="215">
        <v>0</v>
      </c>
      <c r="F299" s="215">
        <v>0</v>
      </c>
      <c r="G299" s="216"/>
      <c r="H299" s="217"/>
      <c r="L299" s="217"/>
    </row>
    <row r="300" spans="1:12" ht="14.25">
      <c r="A300" s="209" t="s">
        <v>85</v>
      </c>
      <c r="B300" s="215">
        <v>0</v>
      </c>
      <c r="C300" s="215">
        <v>0</v>
      </c>
      <c r="D300" s="209" t="s">
        <v>523</v>
      </c>
      <c r="E300" s="215">
        <v>0</v>
      </c>
      <c r="F300" s="215">
        <v>0</v>
      </c>
      <c r="G300" s="216"/>
      <c r="H300" s="217"/>
      <c r="L300" s="217"/>
    </row>
    <row r="301" spans="1:12" ht="14.25">
      <c r="A301" s="209" t="s">
        <v>180</v>
      </c>
      <c r="B301" s="215">
        <v>0</v>
      </c>
      <c r="C301" s="215">
        <v>0</v>
      </c>
      <c r="D301" s="209" t="s">
        <v>524</v>
      </c>
      <c r="E301" s="215">
        <v>0</v>
      </c>
      <c r="F301" s="215">
        <v>0</v>
      </c>
      <c r="G301" s="216"/>
      <c r="H301" s="217"/>
      <c r="L301" s="217"/>
    </row>
    <row r="302" spans="1:12" ht="14.25">
      <c r="A302" s="211" t="s">
        <v>525</v>
      </c>
      <c r="B302" s="215">
        <v>0</v>
      </c>
      <c r="C302" s="215">
        <v>0</v>
      </c>
      <c r="D302" s="209" t="s">
        <v>526</v>
      </c>
      <c r="E302" s="215">
        <v>0</v>
      </c>
      <c r="F302" s="215">
        <v>0</v>
      </c>
      <c r="G302" s="216"/>
      <c r="H302" s="217"/>
      <c r="L302" s="217"/>
    </row>
    <row r="303" spans="1:12" ht="14.25">
      <c r="A303" s="211" t="s">
        <v>527</v>
      </c>
      <c r="B303" s="215">
        <v>0</v>
      </c>
      <c r="C303" s="215">
        <v>0</v>
      </c>
      <c r="D303" s="209" t="s">
        <v>528</v>
      </c>
      <c r="E303" s="215">
        <v>0</v>
      </c>
      <c r="F303" s="215">
        <v>0</v>
      </c>
      <c r="G303" s="216"/>
      <c r="H303" s="217"/>
      <c r="L303" s="217"/>
    </row>
    <row r="304" spans="1:12" ht="14.25">
      <c r="A304" s="211" t="s">
        <v>529</v>
      </c>
      <c r="B304" s="215">
        <v>0</v>
      </c>
      <c r="C304" s="215">
        <v>0</v>
      </c>
      <c r="D304" s="209" t="s">
        <v>530</v>
      </c>
      <c r="E304" s="215">
        <v>0</v>
      </c>
      <c r="F304" s="215">
        <v>0</v>
      </c>
      <c r="G304" s="216"/>
      <c r="H304" s="217"/>
      <c r="L304" s="217"/>
    </row>
    <row r="305" spans="1:12" ht="14.25">
      <c r="A305" s="211" t="s">
        <v>531</v>
      </c>
      <c r="B305" s="215">
        <v>0</v>
      </c>
      <c r="C305" s="215">
        <v>0</v>
      </c>
      <c r="D305" s="209" t="s">
        <v>532</v>
      </c>
      <c r="E305" s="215">
        <v>0</v>
      </c>
      <c r="F305" s="215">
        <v>0</v>
      </c>
      <c r="G305" s="216"/>
      <c r="H305" s="217"/>
      <c r="L305" s="217"/>
    </row>
    <row r="306" spans="1:12" ht="14.25">
      <c r="A306" s="211" t="s">
        <v>98</v>
      </c>
      <c r="B306" s="215">
        <v>0</v>
      </c>
      <c r="C306" s="215">
        <v>0</v>
      </c>
      <c r="D306" s="209" t="s">
        <v>533</v>
      </c>
      <c r="E306" s="215">
        <v>0</v>
      </c>
      <c r="F306" s="215">
        <v>0</v>
      </c>
      <c r="G306" s="216"/>
      <c r="H306" s="217"/>
      <c r="L306" s="217"/>
    </row>
    <row r="307" spans="1:14" ht="14.25">
      <c r="A307" s="211" t="s">
        <v>525</v>
      </c>
      <c r="B307" s="215">
        <v>0</v>
      </c>
      <c r="C307" s="215">
        <v>0</v>
      </c>
      <c r="D307" s="209" t="s">
        <v>534</v>
      </c>
      <c r="E307" s="214">
        <v>20</v>
      </c>
      <c r="F307" s="214">
        <v>43</v>
      </c>
      <c r="G307" s="220"/>
      <c r="H307" s="217"/>
      <c r="L307" s="217"/>
      <c r="N307" s="217"/>
    </row>
    <row r="308" spans="1:12" ht="14.25">
      <c r="A308" s="209" t="s">
        <v>535</v>
      </c>
      <c r="B308" s="215">
        <v>0</v>
      </c>
      <c r="C308" s="215">
        <v>0</v>
      </c>
      <c r="D308" s="209" t="s">
        <v>536</v>
      </c>
      <c r="E308" s="218">
        <f>SUM(E309:E317)</f>
        <v>0</v>
      </c>
      <c r="F308" s="218">
        <f>SUM(F309:F317)</f>
        <v>0</v>
      </c>
      <c r="G308" s="216"/>
      <c r="H308" s="217"/>
      <c r="L308" s="217"/>
    </row>
    <row r="309" spans="1:12" ht="14.25">
      <c r="A309" s="209" t="s">
        <v>537</v>
      </c>
      <c r="B309" s="218">
        <f>SUM(B310:B315)</f>
        <v>0</v>
      </c>
      <c r="C309" s="218">
        <f>SUM(C310:C315)</f>
        <v>0</v>
      </c>
      <c r="D309" s="209" t="s">
        <v>83</v>
      </c>
      <c r="E309" s="215">
        <v>0</v>
      </c>
      <c r="F309" s="215">
        <v>0</v>
      </c>
      <c r="G309" s="216"/>
      <c r="H309" s="217"/>
      <c r="L309" s="217"/>
    </row>
    <row r="310" spans="1:12" ht="14.25">
      <c r="A310" s="209" t="s">
        <v>83</v>
      </c>
      <c r="B310" s="215">
        <v>0</v>
      </c>
      <c r="C310" s="215">
        <v>0</v>
      </c>
      <c r="D310" s="209" t="s">
        <v>84</v>
      </c>
      <c r="E310" s="215">
        <v>0</v>
      </c>
      <c r="F310" s="215">
        <v>0</v>
      </c>
      <c r="G310" s="216"/>
      <c r="H310" s="217"/>
      <c r="L310" s="217"/>
    </row>
    <row r="311" spans="1:12" ht="14.25">
      <c r="A311" s="209" t="s">
        <v>84</v>
      </c>
      <c r="B311" s="215">
        <v>0</v>
      </c>
      <c r="C311" s="215">
        <v>0</v>
      </c>
      <c r="D311" s="209" t="s">
        <v>85</v>
      </c>
      <c r="E311" s="215">
        <v>0</v>
      </c>
      <c r="F311" s="215">
        <v>0</v>
      </c>
      <c r="G311" s="216"/>
      <c r="H311" s="217"/>
      <c r="L311" s="217"/>
    </row>
    <row r="312" spans="1:12" ht="14.25">
      <c r="A312" s="209" t="s">
        <v>85</v>
      </c>
      <c r="B312" s="215">
        <v>0</v>
      </c>
      <c r="C312" s="215">
        <v>0</v>
      </c>
      <c r="D312" s="209" t="s">
        <v>538</v>
      </c>
      <c r="E312" s="215">
        <v>0</v>
      </c>
      <c r="F312" s="215">
        <v>0</v>
      </c>
      <c r="G312" s="216"/>
      <c r="H312" s="217"/>
      <c r="L312" s="217"/>
    </row>
    <row r="313" spans="1:12" ht="14.25">
      <c r="A313" s="209" t="s">
        <v>539</v>
      </c>
      <c r="B313" s="215">
        <v>0</v>
      </c>
      <c r="C313" s="215">
        <v>0</v>
      </c>
      <c r="D313" s="209" t="s">
        <v>540</v>
      </c>
      <c r="E313" s="215">
        <v>0</v>
      </c>
      <c r="F313" s="215">
        <v>0</v>
      </c>
      <c r="G313" s="216"/>
      <c r="H313" s="217"/>
      <c r="L313" s="217"/>
    </row>
    <row r="314" spans="1:12" ht="14.25">
      <c r="A314" s="209" t="s">
        <v>98</v>
      </c>
      <c r="B314" s="215">
        <v>0</v>
      </c>
      <c r="C314" s="215">
        <v>0</v>
      </c>
      <c r="D314" s="209" t="s">
        <v>541</v>
      </c>
      <c r="E314" s="215">
        <v>0</v>
      </c>
      <c r="F314" s="215">
        <v>0</v>
      </c>
      <c r="G314" s="216"/>
      <c r="H314" s="217"/>
      <c r="L314" s="217"/>
    </row>
    <row r="315" spans="1:12" ht="14.25">
      <c r="A315" s="209" t="s">
        <v>542</v>
      </c>
      <c r="B315" s="215">
        <v>0</v>
      </c>
      <c r="C315" s="215">
        <v>0</v>
      </c>
      <c r="D315" s="209" t="s">
        <v>543</v>
      </c>
      <c r="E315" s="215">
        <v>0</v>
      </c>
      <c r="F315" s="215">
        <v>0</v>
      </c>
      <c r="G315" s="216"/>
      <c r="H315" s="217"/>
      <c r="L315" s="217"/>
    </row>
    <row r="316" spans="1:12" ht="14.25">
      <c r="A316" s="209" t="s">
        <v>544</v>
      </c>
      <c r="B316" s="218">
        <f>SUM(B317:B323)</f>
        <v>0</v>
      </c>
      <c r="C316" s="218">
        <f>SUM(C317:C323)</f>
        <v>0</v>
      </c>
      <c r="D316" s="209" t="s">
        <v>545</v>
      </c>
      <c r="E316" s="215">
        <v>0</v>
      </c>
      <c r="F316" s="215">
        <v>0</v>
      </c>
      <c r="G316" s="216"/>
      <c r="H316" s="217"/>
      <c r="L316" s="217"/>
    </row>
    <row r="317" spans="1:12" ht="14.25">
      <c r="A317" s="209" t="s">
        <v>83</v>
      </c>
      <c r="B317" s="215">
        <v>0</v>
      </c>
      <c r="C317" s="215">
        <v>0</v>
      </c>
      <c r="D317" s="209" t="s">
        <v>546</v>
      </c>
      <c r="E317" s="215">
        <v>0</v>
      </c>
      <c r="F317" s="215">
        <v>0</v>
      </c>
      <c r="G317" s="216"/>
      <c r="H317" s="217"/>
      <c r="L317" s="217"/>
    </row>
    <row r="318" spans="1:12" ht="14.25">
      <c r="A318" s="209" t="s">
        <v>84</v>
      </c>
      <c r="B318" s="215">
        <v>0</v>
      </c>
      <c r="C318" s="215">
        <v>0</v>
      </c>
      <c r="D318" s="209" t="s">
        <v>547</v>
      </c>
      <c r="E318" s="218">
        <f>SUM(E319:E327)</f>
        <v>0</v>
      </c>
      <c r="F318" s="218">
        <f>SUM(F319:F327)</f>
        <v>0</v>
      </c>
      <c r="G318" s="216"/>
      <c r="H318" s="217"/>
      <c r="L318" s="217"/>
    </row>
    <row r="319" spans="1:12" ht="14.25">
      <c r="A319" s="209" t="s">
        <v>85</v>
      </c>
      <c r="B319" s="215">
        <v>0</v>
      </c>
      <c r="C319" s="215">
        <v>0</v>
      </c>
      <c r="D319" s="209" t="s">
        <v>83</v>
      </c>
      <c r="E319" s="215">
        <v>0</v>
      </c>
      <c r="F319" s="215">
        <v>0</v>
      </c>
      <c r="G319" s="216"/>
      <c r="H319" s="217"/>
      <c r="L319" s="217"/>
    </row>
    <row r="320" spans="1:12" ht="14.25">
      <c r="A320" s="209" t="s">
        <v>548</v>
      </c>
      <c r="B320" s="215">
        <v>0</v>
      </c>
      <c r="C320" s="215">
        <v>0</v>
      </c>
      <c r="D320" s="209" t="s">
        <v>84</v>
      </c>
      <c r="E320" s="215">
        <v>0</v>
      </c>
      <c r="F320" s="215">
        <v>0</v>
      </c>
      <c r="G320" s="216"/>
      <c r="H320" s="217"/>
      <c r="L320" s="217"/>
    </row>
    <row r="321" spans="1:12" ht="14.25">
      <c r="A321" s="211" t="s">
        <v>549</v>
      </c>
      <c r="B321" s="215">
        <v>0</v>
      </c>
      <c r="C321" s="215">
        <v>0</v>
      </c>
      <c r="D321" s="209" t="s">
        <v>85</v>
      </c>
      <c r="E321" s="215">
        <v>0</v>
      </c>
      <c r="F321" s="215">
        <v>0</v>
      </c>
      <c r="G321" s="216"/>
      <c r="H321" s="217"/>
      <c r="L321" s="217"/>
    </row>
    <row r="322" spans="1:12" ht="14.25">
      <c r="A322" s="209" t="s">
        <v>98</v>
      </c>
      <c r="B322" s="215">
        <v>0</v>
      </c>
      <c r="C322" s="215">
        <v>0</v>
      </c>
      <c r="D322" s="209" t="s">
        <v>550</v>
      </c>
      <c r="E322" s="215">
        <v>0</v>
      </c>
      <c r="F322" s="215">
        <v>0</v>
      </c>
      <c r="G322" s="216"/>
      <c r="H322" s="217"/>
      <c r="L322" s="217"/>
    </row>
    <row r="323" spans="1:12" ht="14.25">
      <c r="A323" s="209" t="s">
        <v>551</v>
      </c>
      <c r="B323" s="215">
        <v>0</v>
      </c>
      <c r="C323" s="215">
        <v>0</v>
      </c>
      <c r="D323" s="209" t="s">
        <v>552</v>
      </c>
      <c r="E323" s="215">
        <v>0</v>
      </c>
      <c r="F323" s="215">
        <v>0</v>
      </c>
      <c r="G323" s="216"/>
      <c r="H323" s="217"/>
      <c r="L323" s="217"/>
    </row>
    <row r="324" spans="1:12" ht="14.25">
      <c r="A324" s="209" t="s">
        <v>553</v>
      </c>
      <c r="B324" s="218">
        <f>SUM(B325:B332)</f>
        <v>0</v>
      </c>
      <c r="C324" s="218">
        <f>SUM(C325:C332)</f>
        <v>0</v>
      </c>
      <c r="D324" s="209" t="s">
        <v>554</v>
      </c>
      <c r="E324" s="215">
        <v>0</v>
      </c>
      <c r="F324" s="215">
        <v>0</v>
      </c>
      <c r="G324" s="216"/>
      <c r="H324" s="217"/>
      <c r="L324" s="217"/>
    </row>
    <row r="325" spans="1:12" ht="14.25">
      <c r="A325" s="209" t="s">
        <v>83</v>
      </c>
      <c r="B325" s="215">
        <v>0</v>
      </c>
      <c r="C325" s="215">
        <v>0</v>
      </c>
      <c r="D325" s="209" t="s">
        <v>555</v>
      </c>
      <c r="E325" s="215">
        <v>0</v>
      </c>
      <c r="F325" s="215">
        <v>0</v>
      </c>
      <c r="G325" s="216"/>
      <c r="H325" s="217"/>
      <c r="L325" s="217"/>
    </row>
    <row r="326" spans="1:12" ht="14.25">
      <c r="A326" s="209" t="s">
        <v>84</v>
      </c>
      <c r="B326" s="215">
        <v>0</v>
      </c>
      <c r="C326" s="215">
        <v>0</v>
      </c>
      <c r="D326" s="209" t="s">
        <v>556</v>
      </c>
      <c r="E326" s="215">
        <v>0</v>
      </c>
      <c r="F326" s="215">
        <v>0</v>
      </c>
      <c r="G326" s="216"/>
      <c r="H326" s="217"/>
      <c r="L326" s="217"/>
    </row>
    <row r="327" spans="1:12" ht="14.25">
      <c r="A327" s="209" t="s">
        <v>85</v>
      </c>
      <c r="B327" s="215">
        <v>0</v>
      </c>
      <c r="C327" s="215">
        <v>0</v>
      </c>
      <c r="D327" s="209" t="s">
        <v>557</v>
      </c>
      <c r="E327" s="215">
        <v>0</v>
      </c>
      <c r="F327" s="215">
        <v>0</v>
      </c>
      <c r="G327" s="216"/>
      <c r="H327" s="217"/>
      <c r="L327" s="217"/>
    </row>
    <row r="328" spans="1:12" ht="14.25">
      <c r="A328" s="209" t="s">
        <v>558</v>
      </c>
      <c r="B328" s="215">
        <v>0</v>
      </c>
      <c r="C328" s="215">
        <v>0</v>
      </c>
      <c r="D328" s="209" t="s">
        <v>559</v>
      </c>
      <c r="E328" s="218">
        <f>SUM(E329:E334)</f>
        <v>0</v>
      </c>
      <c r="F328" s="218">
        <f>SUM(F329:F334)</f>
        <v>0</v>
      </c>
      <c r="G328" s="216"/>
      <c r="H328" s="217"/>
      <c r="L328" s="217"/>
    </row>
    <row r="329" spans="1:12" ht="14.25">
      <c r="A329" s="209" t="s">
        <v>560</v>
      </c>
      <c r="B329" s="215">
        <v>0</v>
      </c>
      <c r="C329" s="215">
        <v>0</v>
      </c>
      <c r="D329" s="209" t="s">
        <v>83</v>
      </c>
      <c r="E329" s="215">
        <v>0</v>
      </c>
      <c r="F329" s="215">
        <v>0</v>
      </c>
      <c r="G329" s="216"/>
      <c r="H329" s="217"/>
      <c r="L329" s="217"/>
    </row>
    <row r="330" spans="1:12" ht="14.25">
      <c r="A330" s="209" t="s">
        <v>561</v>
      </c>
      <c r="B330" s="215">
        <v>0</v>
      </c>
      <c r="C330" s="215">
        <v>0</v>
      </c>
      <c r="D330" s="209" t="s">
        <v>84</v>
      </c>
      <c r="E330" s="215">
        <v>0</v>
      </c>
      <c r="F330" s="215">
        <v>0</v>
      </c>
      <c r="G330" s="216"/>
      <c r="H330" s="217"/>
      <c r="L330" s="217"/>
    </row>
    <row r="331" spans="1:12" ht="14.25">
      <c r="A331" s="209" t="s">
        <v>98</v>
      </c>
      <c r="B331" s="215">
        <v>0</v>
      </c>
      <c r="C331" s="215">
        <v>0</v>
      </c>
      <c r="D331" s="209" t="s">
        <v>85</v>
      </c>
      <c r="E331" s="215">
        <v>0</v>
      </c>
      <c r="F331" s="215">
        <v>0</v>
      </c>
      <c r="G331" s="216"/>
      <c r="H331" s="217"/>
      <c r="L331" s="217"/>
    </row>
    <row r="332" spans="1:12" ht="14.25">
      <c r="A332" s="209" t="s">
        <v>562</v>
      </c>
      <c r="B332" s="215">
        <v>0</v>
      </c>
      <c r="C332" s="215">
        <v>0</v>
      </c>
      <c r="D332" s="209" t="s">
        <v>545</v>
      </c>
      <c r="E332" s="215">
        <v>0</v>
      </c>
      <c r="F332" s="215">
        <v>0</v>
      </c>
      <c r="G332" s="216"/>
      <c r="H332" s="217"/>
      <c r="L332" s="217"/>
    </row>
    <row r="333" spans="1:12" ht="14.25">
      <c r="A333" s="209" t="s">
        <v>563</v>
      </c>
      <c r="B333" s="222">
        <f>SUM(B334:B346)</f>
        <v>11</v>
      </c>
      <c r="C333" s="222">
        <f>SUM(C334:C346)</f>
        <v>11</v>
      </c>
      <c r="D333" s="209" t="s">
        <v>564</v>
      </c>
      <c r="E333" s="215">
        <v>0</v>
      </c>
      <c r="F333" s="215">
        <v>0</v>
      </c>
      <c r="G333" s="216"/>
      <c r="H333" s="217"/>
      <c r="L333" s="217"/>
    </row>
    <row r="334" spans="1:12" ht="14.25">
      <c r="A334" s="209" t="s">
        <v>83</v>
      </c>
      <c r="B334" s="215">
        <v>0</v>
      </c>
      <c r="C334" s="215">
        <v>0</v>
      </c>
      <c r="D334" s="209" t="s">
        <v>565</v>
      </c>
      <c r="E334" s="215">
        <v>0</v>
      </c>
      <c r="F334" s="215">
        <v>0</v>
      </c>
      <c r="G334" s="216"/>
      <c r="H334" s="217"/>
      <c r="L334" s="217"/>
    </row>
    <row r="335" spans="1:12" ht="14.25">
      <c r="A335" s="209" t="s">
        <v>84</v>
      </c>
      <c r="B335" s="215">
        <v>0</v>
      </c>
      <c r="C335" s="215">
        <v>0</v>
      </c>
      <c r="D335" s="209" t="s">
        <v>566</v>
      </c>
      <c r="E335" s="218">
        <f>SUM(E336:E339)</f>
        <v>0</v>
      </c>
      <c r="F335" s="218">
        <f>SUM(F336:F339)</f>
        <v>0</v>
      </c>
      <c r="G335" s="216"/>
      <c r="H335" s="217"/>
      <c r="L335" s="217"/>
    </row>
    <row r="336" spans="1:12" ht="14.25">
      <c r="A336" s="209" t="s">
        <v>85</v>
      </c>
      <c r="B336" s="215">
        <v>0</v>
      </c>
      <c r="C336" s="215">
        <v>0</v>
      </c>
      <c r="D336" s="209" t="s">
        <v>567</v>
      </c>
      <c r="E336" s="215">
        <v>0</v>
      </c>
      <c r="F336" s="215">
        <v>0</v>
      </c>
      <c r="G336" s="216"/>
      <c r="H336" s="217"/>
      <c r="L336" s="217"/>
    </row>
    <row r="337" spans="1:12" ht="14.25">
      <c r="A337" s="209" t="s">
        <v>568</v>
      </c>
      <c r="B337" s="221">
        <v>11</v>
      </c>
      <c r="C337" s="221">
        <v>11</v>
      </c>
      <c r="D337" s="209" t="s">
        <v>569</v>
      </c>
      <c r="E337" s="215">
        <v>0</v>
      </c>
      <c r="F337" s="215">
        <v>0</v>
      </c>
      <c r="G337" s="216"/>
      <c r="H337" s="217"/>
      <c r="J337" s="217"/>
      <c r="L337" s="217"/>
    </row>
    <row r="338" spans="1:12" ht="14.25">
      <c r="A338" s="209" t="s">
        <v>570</v>
      </c>
      <c r="B338" s="215">
        <v>0</v>
      </c>
      <c r="C338" s="215">
        <v>0</v>
      </c>
      <c r="D338" s="209" t="s">
        <v>571</v>
      </c>
      <c r="E338" s="215">
        <v>0</v>
      </c>
      <c r="F338" s="215">
        <v>0</v>
      </c>
      <c r="G338" s="216"/>
      <c r="H338" s="217"/>
      <c r="L338" s="217"/>
    </row>
    <row r="339" spans="1:12" ht="14.25">
      <c r="A339" s="211" t="s">
        <v>572</v>
      </c>
      <c r="B339" s="215">
        <v>0</v>
      </c>
      <c r="C339" s="215">
        <v>0</v>
      </c>
      <c r="D339" s="209" t="s">
        <v>573</v>
      </c>
      <c r="E339" s="215">
        <v>0</v>
      </c>
      <c r="F339" s="215">
        <v>0</v>
      </c>
      <c r="G339" s="216"/>
      <c r="H339" s="217"/>
      <c r="L339" s="217"/>
    </row>
    <row r="340" spans="1:12" ht="14.25">
      <c r="A340" s="211" t="s">
        <v>574</v>
      </c>
      <c r="B340" s="215">
        <v>0</v>
      </c>
      <c r="C340" s="215">
        <v>0</v>
      </c>
      <c r="D340" s="209" t="s">
        <v>575</v>
      </c>
      <c r="E340" s="218">
        <f>SUM(E341:E342)</f>
        <v>0</v>
      </c>
      <c r="F340" s="218">
        <f>SUM(F341:F342)</f>
        <v>0</v>
      </c>
      <c r="G340" s="216"/>
      <c r="H340" s="217"/>
      <c r="L340" s="217"/>
    </row>
    <row r="341" spans="1:12" ht="14.25">
      <c r="A341" s="211" t="s">
        <v>576</v>
      </c>
      <c r="B341" s="215">
        <v>0</v>
      </c>
      <c r="C341" s="215">
        <v>0</v>
      </c>
      <c r="D341" s="209" t="s">
        <v>577</v>
      </c>
      <c r="E341" s="215">
        <v>0</v>
      </c>
      <c r="F341" s="215">
        <v>0</v>
      </c>
      <c r="G341" s="216"/>
      <c r="H341" s="217"/>
      <c r="L341" s="217"/>
    </row>
    <row r="342" spans="1:12" ht="14.25">
      <c r="A342" s="209" t="s">
        <v>578</v>
      </c>
      <c r="B342" s="215">
        <v>0</v>
      </c>
      <c r="C342" s="215">
        <v>0</v>
      </c>
      <c r="D342" s="209" t="s">
        <v>579</v>
      </c>
      <c r="E342" s="215">
        <v>0</v>
      </c>
      <c r="F342" s="215">
        <v>0</v>
      </c>
      <c r="G342" s="216"/>
      <c r="H342" s="217"/>
      <c r="L342" s="217"/>
    </row>
    <row r="343" spans="1:12" ht="14.25">
      <c r="A343" s="211" t="s">
        <v>580</v>
      </c>
      <c r="B343" s="215">
        <v>0</v>
      </c>
      <c r="C343" s="215">
        <v>0</v>
      </c>
      <c r="D343" s="211" t="s">
        <v>581</v>
      </c>
      <c r="E343" s="225">
        <f>E344+E354+E370+E375+E386+E393+E401</f>
        <v>205</v>
      </c>
      <c r="F343" s="225">
        <f>F344+F354+F370+F375+F386+F393+F401</f>
        <v>0</v>
      </c>
      <c r="G343" s="226"/>
      <c r="H343" s="217"/>
      <c r="L343" s="217"/>
    </row>
    <row r="344" spans="1:12" ht="14.25">
      <c r="A344" s="211" t="s">
        <v>180</v>
      </c>
      <c r="B344" s="215">
        <v>0</v>
      </c>
      <c r="C344" s="215">
        <v>0</v>
      </c>
      <c r="D344" s="209" t="s">
        <v>582</v>
      </c>
      <c r="E344" s="218">
        <f>SUM(E345:E353)</f>
        <v>0</v>
      </c>
      <c r="F344" s="218">
        <f>SUM(F345:F353)</f>
        <v>0</v>
      </c>
      <c r="G344" s="216"/>
      <c r="H344" s="217"/>
      <c r="L344" s="217"/>
    </row>
    <row r="345" spans="1:12" ht="14.25">
      <c r="A345" s="209" t="s">
        <v>98</v>
      </c>
      <c r="B345" s="215">
        <v>0</v>
      </c>
      <c r="C345" s="215">
        <v>0</v>
      </c>
      <c r="D345" s="209" t="s">
        <v>83</v>
      </c>
      <c r="E345" s="215">
        <v>0</v>
      </c>
      <c r="F345" s="215">
        <v>0</v>
      </c>
      <c r="G345" s="216"/>
      <c r="H345" s="217"/>
      <c r="L345" s="217"/>
    </row>
    <row r="346" spans="1:12" ht="14.25">
      <c r="A346" s="209" t="s">
        <v>583</v>
      </c>
      <c r="B346" s="215">
        <v>0</v>
      </c>
      <c r="C346" s="215">
        <v>0</v>
      </c>
      <c r="D346" s="209" t="s">
        <v>84</v>
      </c>
      <c r="E346" s="215">
        <v>0</v>
      </c>
      <c r="F346" s="215">
        <v>0</v>
      </c>
      <c r="G346" s="216"/>
      <c r="H346" s="217"/>
      <c r="L346" s="217"/>
    </row>
    <row r="347" spans="1:12" ht="14.25">
      <c r="A347" s="209" t="s">
        <v>584</v>
      </c>
      <c r="B347" s="218">
        <f>SUM(B348:B356)</f>
        <v>0</v>
      </c>
      <c r="C347" s="218">
        <f>SUM(C348:C356)</f>
        <v>0</v>
      </c>
      <c r="D347" s="209" t="s">
        <v>85</v>
      </c>
      <c r="E347" s="215">
        <v>0</v>
      </c>
      <c r="F347" s="215">
        <v>0</v>
      </c>
      <c r="G347" s="216"/>
      <c r="H347" s="217"/>
      <c r="L347" s="217"/>
    </row>
    <row r="348" spans="1:12" ht="14.25">
      <c r="A348" s="209" t="s">
        <v>83</v>
      </c>
      <c r="B348" s="215">
        <v>0</v>
      </c>
      <c r="C348" s="215">
        <v>0</v>
      </c>
      <c r="D348" s="209" t="s">
        <v>585</v>
      </c>
      <c r="E348" s="215">
        <v>0</v>
      </c>
      <c r="F348" s="215">
        <v>0</v>
      </c>
      <c r="G348" s="216"/>
      <c r="H348" s="217"/>
      <c r="L348" s="217"/>
    </row>
    <row r="349" spans="1:12" ht="14.25">
      <c r="A349" s="209" t="s">
        <v>84</v>
      </c>
      <c r="B349" s="215">
        <v>0</v>
      </c>
      <c r="C349" s="215">
        <v>0</v>
      </c>
      <c r="D349" s="209" t="s">
        <v>586</v>
      </c>
      <c r="E349" s="215">
        <v>0</v>
      </c>
      <c r="F349" s="215">
        <v>0</v>
      </c>
      <c r="G349" s="216"/>
      <c r="H349" s="217"/>
      <c r="L349" s="217"/>
    </row>
    <row r="350" spans="1:12" ht="14.25">
      <c r="A350" s="209" t="s">
        <v>85</v>
      </c>
      <c r="B350" s="215">
        <v>0</v>
      </c>
      <c r="C350" s="215">
        <v>0</v>
      </c>
      <c r="D350" s="209" t="s">
        <v>587</v>
      </c>
      <c r="E350" s="215">
        <v>0</v>
      </c>
      <c r="F350" s="215">
        <v>0</v>
      </c>
      <c r="G350" s="216"/>
      <c r="H350" s="217"/>
      <c r="L350" s="217"/>
    </row>
    <row r="351" spans="1:12" ht="14.25">
      <c r="A351" s="211" t="s">
        <v>588</v>
      </c>
      <c r="B351" s="215">
        <v>0</v>
      </c>
      <c r="C351" s="215">
        <v>0</v>
      </c>
      <c r="D351" s="209" t="s">
        <v>589</v>
      </c>
      <c r="E351" s="215">
        <v>0</v>
      </c>
      <c r="F351" s="215">
        <v>0</v>
      </c>
      <c r="G351" s="216"/>
      <c r="H351" s="217"/>
      <c r="L351" s="217"/>
    </row>
    <row r="352" spans="1:12" ht="14.25">
      <c r="A352" s="211" t="s">
        <v>590</v>
      </c>
      <c r="B352" s="215">
        <v>0</v>
      </c>
      <c r="C352" s="215">
        <v>0</v>
      </c>
      <c r="D352" s="209" t="s">
        <v>591</v>
      </c>
      <c r="E352" s="215">
        <v>0</v>
      </c>
      <c r="F352" s="215">
        <v>0</v>
      </c>
      <c r="G352" s="216"/>
      <c r="H352" s="217"/>
      <c r="L352" s="217"/>
    </row>
    <row r="353" spans="1:12" ht="14.25">
      <c r="A353" s="209" t="s">
        <v>592</v>
      </c>
      <c r="B353" s="215">
        <v>0</v>
      </c>
      <c r="C353" s="215">
        <v>0</v>
      </c>
      <c r="D353" s="209" t="s">
        <v>593</v>
      </c>
      <c r="E353" s="215">
        <v>0</v>
      </c>
      <c r="F353" s="215">
        <v>0</v>
      </c>
      <c r="G353" s="216"/>
      <c r="H353" s="217"/>
      <c r="L353" s="217"/>
    </row>
    <row r="354" spans="1:12" ht="14.25">
      <c r="A354" s="211" t="s">
        <v>180</v>
      </c>
      <c r="B354" s="215">
        <v>0</v>
      </c>
      <c r="C354" s="215">
        <v>0</v>
      </c>
      <c r="D354" s="209" t="s">
        <v>594</v>
      </c>
      <c r="E354" s="218">
        <f>SUM(E355:E369)</f>
        <v>0</v>
      </c>
      <c r="F354" s="218">
        <f>SUM(F355:F369)</f>
        <v>0</v>
      </c>
      <c r="G354" s="216"/>
      <c r="H354" s="217"/>
      <c r="L354" s="217"/>
    </row>
    <row r="355" spans="1:12" ht="14.25">
      <c r="A355" s="209" t="s">
        <v>98</v>
      </c>
      <c r="B355" s="215">
        <v>0</v>
      </c>
      <c r="C355" s="215">
        <v>0</v>
      </c>
      <c r="D355" s="209" t="s">
        <v>83</v>
      </c>
      <c r="E355" s="215">
        <v>0</v>
      </c>
      <c r="F355" s="215">
        <v>0</v>
      </c>
      <c r="G355" s="216"/>
      <c r="H355" s="217"/>
      <c r="L355" s="217"/>
    </row>
    <row r="356" spans="1:12" ht="14.25">
      <c r="A356" s="209" t="s">
        <v>595</v>
      </c>
      <c r="B356" s="215">
        <v>0</v>
      </c>
      <c r="C356" s="215">
        <v>0</v>
      </c>
      <c r="D356" s="209" t="s">
        <v>84</v>
      </c>
      <c r="E356" s="215">
        <v>0</v>
      </c>
      <c r="F356" s="215">
        <v>0</v>
      </c>
      <c r="G356" s="216"/>
      <c r="H356" s="217"/>
      <c r="L356" s="217"/>
    </row>
    <row r="357" spans="1:12" ht="14.25">
      <c r="A357" s="209" t="s">
        <v>596</v>
      </c>
      <c r="B357" s="218">
        <f>SUM(B358:B366)</f>
        <v>0</v>
      </c>
      <c r="C357" s="218">
        <f>SUM(C358:C366)</f>
        <v>0</v>
      </c>
      <c r="D357" s="209" t="s">
        <v>85</v>
      </c>
      <c r="E357" s="215">
        <v>0</v>
      </c>
      <c r="F357" s="215">
        <v>0</v>
      </c>
      <c r="G357" s="216"/>
      <c r="H357" s="217"/>
      <c r="L357" s="217"/>
    </row>
    <row r="358" spans="1:12" ht="14.25">
      <c r="A358" s="209" t="s">
        <v>83</v>
      </c>
      <c r="B358" s="215">
        <v>0</v>
      </c>
      <c r="C358" s="215">
        <v>0</v>
      </c>
      <c r="D358" s="209" t="s">
        <v>597</v>
      </c>
      <c r="E358" s="215">
        <v>0</v>
      </c>
      <c r="F358" s="215">
        <v>0</v>
      </c>
      <c r="G358" s="216"/>
      <c r="H358" s="217"/>
      <c r="L358" s="217"/>
    </row>
    <row r="359" spans="1:12" ht="14.25">
      <c r="A359" s="209" t="s">
        <v>84</v>
      </c>
      <c r="B359" s="215">
        <v>0</v>
      </c>
      <c r="C359" s="215">
        <v>0</v>
      </c>
      <c r="D359" s="209" t="s">
        <v>598</v>
      </c>
      <c r="E359" s="215">
        <v>0</v>
      </c>
      <c r="F359" s="215">
        <v>0</v>
      </c>
      <c r="G359" s="216"/>
      <c r="H359" s="217"/>
      <c r="L359" s="217"/>
    </row>
    <row r="360" spans="1:12" ht="14.25">
      <c r="A360" s="209" t="s">
        <v>85</v>
      </c>
      <c r="B360" s="215">
        <v>0</v>
      </c>
      <c r="C360" s="215">
        <v>0</v>
      </c>
      <c r="D360" s="209" t="s">
        <v>599</v>
      </c>
      <c r="E360" s="215">
        <v>0</v>
      </c>
      <c r="F360" s="215">
        <v>0</v>
      </c>
      <c r="G360" s="216"/>
      <c r="H360" s="217"/>
      <c r="L360" s="217"/>
    </row>
    <row r="361" spans="1:12" ht="14.25">
      <c r="A361" s="209" t="s">
        <v>600</v>
      </c>
      <c r="B361" s="215">
        <v>0</v>
      </c>
      <c r="C361" s="215">
        <v>0</v>
      </c>
      <c r="D361" s="209" t="s">
        <v>601</v>
      </c>
      <c r="E361" s="215">
        <v>0</v>
      </c>
      <c r="F361" s="215">
        <v>0</v>
      </c>
      <c r="G361" s="216"/>
      <c r="H361" s="217"/>
      <c r="L361" s="217"/>
    </row>
    <row r="362" spans="1:12" ht="14.25">
      <c r="A362" s="209" t="s">
        <v>602</v>
      </c>
      <c r="B362" s="215">
        <v>0</v>
      </c>
      <c r="C362" s="215">
        <v>0</v>
      </c>
      <c r="D362" s="209" t="s">
        <v>603</v>
      </c>
      <c r="E362" s="215">
        <v>0</v>
      </c>
      <c r="F362" s="215">
        <v>0</v>
      </c>
      <c r="G362" s="216"/>
      <c r="H362" s="217"/>
      <c r="L362" s="217"/>
    </row>
    <row r="363" spans="1:12" ht="14.25">
      <c r="A363" s="209" t="s">
        <v>604</v>
      </c>
      <c r="B363" s="215">
        <v>0</v>
      </c>
      <c r="C363" s="215">
        <v>0</v>
      </c>
      <c r="D363" s="209" t="s">
        <v>605</v>
      </c>
      <c r="E363" s="215">
        <v>0</v>
      </c>
      <c r="F363" s="215">
        <v>0</v>
      </c>
      <c r="G363" s="216"/>
      <c r="H363" s="217"/>
      <c r="L363" s="217"/>
    </row>
    <row r="364" spans="1:12" ht="14.25">
      <c r="A364" s="211" t="s">
        <v>180</v>
      </c>
      <c r="B364" s="215">
        <v>0</v>
      </c>
      <c r="C364" s="215">
        <v>0</v>
      </c>
      <c r="D364" s="209" t="s">
        <v>606</v>
      </c>
      <c r="E364" s="215">
        <v>0</v>
      </c>
      <c r="F364" s="215">
        <v>0</v>
      </c>
      <c r="G364" s="216"/>
      <c r="H364" s="217"/>
      <c r="L364" s="217"/>
    </row>
    <row r="365" spans="1:12" ht="14.25">
      <c r="A365" s="209" t="s">
        <v>98</v>
      </c>
      <c r="B365" s="215">
        <v>0</v>
      </c>
      <c r="C365" s="215">
        <v>0</v>
      </c>
      <c r="D365" s="209" t="s">
        <v>607</v>
      </c>
      <c r="E365" s="215">
        <v>0</v>
      </c>
      <c r="F365" s="215">
        <v>0</v>
      </c>
      <c r="G365" s="216"/>
      <c r="H365" s="217"/>
      <c r="L365" s="217"/>
    </row>
    <row r="366" spans="1:12" ht="14.25">
      <c r="A366" s="209" t="s">
        <v>608</v>
      </c>
      <c r="B366" s="215">
        <v>0</v>
      </c>
      <c r="C366" s="215">
        <v>0</v>
      </c>
      <c r="D366" s="209" t="s">
        <v>609</v>
      </c>
      <c r="E366" s="215">
        <v>0</v>
      </c>
      <c r="F366" s="215">
        <v>0</v>
      </c>
      <c r="G366" s="216"/>
      <c r="H366" s="217"/>
      <c r="L366" s="217"/>
    </row>
    <row r="367" spans="1:12" ht="14.25">
      <c r="A367" s="209" t="s">
        <v>610</v>
      </c>
      <c r="B367" s="218">
        <f>SUM(B368:B374)</f>
        <v>0</v>
      </c>
      <c r="C367" s="218">
        <f>SUM(C368:C374)</f>
        <v>0</v>
      </c>
      <c r="D367" s="209" t="s">
        <v>611</v>
      </c>
      <c r="E367" s="215">
        <v>0</v>
      </c>
      <c r="F367" s="215">
        <v>0</v>
      </c>
      <c r="G367" s="216"/>
      <c r="H367" s="217"/>
      <c r="L367" s="217"/>
    </row>
    <row r="368" spans="1:12" ht="14.25">
      <c r="A368" s="209" t="s">
        <v>83</v>
      </c>
      <c r="B368" s="215">
        <v>0</v>
      </c>
      <c r="C368" s="215">
        <v>0</v>
      </c>
      <c r="D368" s="209" t="s">
        <v>612</v>
      </c>
      <c r="E368" s="215">
        <v>0</v>
      </c>
      <c r="F368" s="215">
        <v>0</v>
      </c>
      <c r="G368" s="216"/>
      <c r="H368" s="217"/>
      <c r="L368" s="217"/>
    </row>
    <row r="369" spans="1:12" ht="14.25">
      <c r="A369" s="209" t="s">
        <v>84</v>
      </c>
      <c r="B369" s="215">
        <v>0</v>
      </c>
      <c r="C369" s="215">
        <v>0</v>
      </c>
      <c r="D369" s="209" t="s">
        <v>613</v>
      </c>
      <c r="E369" s="215">
        <v>0</v>
      </c>
      <c r="F369" s="215">
        <v>0</v>
      </c>
      <c r="G369" s="216"/>
      <c r="H369" s="217"/>
      <c r="L369" s="217"/>
    </row>
    <row r="370" spans="1:12" ht="14.25">
      <c r="A370" s="209" t="s">
        <v>85</v>
      </c>
      <c r="B370" s="215">
        <v>0</v>
      </c>
      <c r="C370" s="215">
        <v>0</v>
      </c>
      <c r="D370" s="209" t="s">
        <v>614</v>
      </c>
      <c r="E370" s="218">
        <f>SUM(E371:E374)</f>
        <v>0</v>
      </c>
      <c r="F370" s="218">
        <f>SUM(F371:F374)</f>
        <v>0</v>
      </c>
      <c r="G370" s="216"/>
      <c r="H370" s="217"/>
      <c r="L370" s="217"/>
    </row>
    <row r="371" spans="1:12" ht="14.25">
      <c r="A371" s="209" t="s">
        <v>615</v>
      </c>
      <c r="B371" s="215">
        <v>0</v>
      </c>
      <c r="C371" s="215">
        <v>0</v>
      </c>
      <c r="D371" s="209" t="s">
        <v>83</v>
      </c>
      <c r="E371" s="215">
        <v>0</v>
      </c>
      <c r="F371" s="215">
        <v>0</v>
      </c>
      <c r="G371" s="216"/>
      <c r="H371" s="217"/>
      <c r="L371" s="217"/>
    </row>
    <row r="372" spans="1:12" ht="14.25">
      <c r="A372" s="209" t="s">
        <v>616</v>
      </c>
      <c r="B372" s="215">
        <v>0</v>
      </c>
      <c r="C372" s="215">
        <v>0</v>
      </c>
      <c r="D372" s="209" t="s">
        <v>84</v>
      </c>
      <c r="E372" s="215">
        <v>0</v>
      </c>
      <c r="F372" s="215">
        <v>0</v>
      </c>
      <c r="G372" s="216"/>
      <c r="H372" s="217"/>
      <c r="L372" s="217"/>
    </row>
    <row r="373" spans="1:12" ht="14.25">
      <c r="A373" s="209" t="s">
        <v>98</v>
      </c>
      <c r="B373" s="215">
        <v>0</v>
      </c>
      <c r="C373" s="215">
        <v>0</v>
      </c>
      <c r="D373" s="209" t="s">
        <v>85</v>
      </c>
      <c r="E373" s="215">
        <v>0</v>
      </c>
      <c r="F373" s="215">
        <v>0</v>
      </c>
      <c r="G373" s="216"/>
      <c r="H373" s="217"/>
      <c r="L373" s="217"/>
    </row>
    <row r="374" spans="1:12" ht="14.25">
      <c r="A374" s="209" t="s">
        <v>617</v>
      </c>
      <c r="B374" s="215">
        <v>0</v>
      </c>
      <c r="C374" s="215">
        <v>0</v>
      </c>
      <c r="D374" s="209" t="s">
        <v>618</v>
      </c>
      <c r="E374" s="215">
        <v>0</v>
      </c>
      <c r="F374" s="215">
        <v>0</v>
      </c>
      <c r="G374" s="216"/>
      <c r="H374" s="217"/>
      <c r="L374" s="217"/>
    </row>
    <row r="375" spans="1:12" ht="14.25">
      <c r="A375" s="209" t="s">
        <v>619</v>
      </c>
      <c r="B375" s="218">
        <f>SUM(B376:B380)</f>
        <v>0</v>
      </c>
      <c r="C375" s="218">
        <f>SUM(C376:C380)</f>
        <v>0</v>
      </c>
      <c r="D375" s="209" t="s">
        <v>620</v>
      </c>
      <c r="E375" s="218">
        <f>SUM(E376:E385)</f>
        <v>0</v>
      </c>
      <c r="F375" s="218">
        <f>SUM(F376:F385)</f>
        <v>0</v>
      </c>
      <c r="G375" s="216"/>
      <c r="H375" s="217"/>
      <c r="L375" s="217"/>
    </row>
    <row r="376" spans="1:12" ht="14.25">
      <c r="A376" s="209" t="s">
        <v>83</v>
      </c>
      <c r="B376" s="215">
        <v>0</v>
      </c>
      <c r="C376" s="215">
        <v>0</v>
      </c>
      <c r="D376" s="209" t="s">
        <v>83</v>
      </c>
      <c r="E376" s="215">
        <v>0</v>
      </c>
      <c r="F376" s="215">
        <v>0</v>
      </c>
      <c r="G376" s="216"/>
      <c r="H376" s="217"/>
      <c r="L376" s="217"/>
    </row>
    <row r="377" spans="1:12" ht="14.25">
      <c r="A377" s="209" t="s">
        <v>84</v>
      </c>
      <c r="B377" s="215">
        <v>0</v>
      </c>
      <c r="C377" s="215">
        <v>0</v>
      </c>
      <c r="D377" s="209" t="s">
        <v>84</v>
      </c>
      <c r="E377" s="215">
        <v>0</v>
      </c>
      <c r="F377" s="215">
        <v>0</v>
      </c>
      <c r="G377" s="216"/>
      <c r="H377" s="217"/>
      <c r="L377" s="217"/>
    </row>
    <row r="378" spans="1:12" ht="14.25">
      <c r="A378" s="211" t="s">
        <v>180</v>
      </c>
      <c r="B378" s="215">
        <v>0</v>
      </c>
      <c r="C378" s="215">
        <v>0</v>
      </c>
      <c r="D378" s="209" t="s">
        <v>85</v>
      </c>
      <c r="E378" s="215">
        <v>0</v>
      </c>
      <c r="F378" s="215">
        <v>0</v>
      </c>
      <c r="G378" s="216"/>
      <c r="H378" s="217"/>
      <c r="L378" s="217"/>
    </row>
    <row r="379" spans="1:12" ht="14.25">
      <c r="A379" s="211" t="s">
        <v>621</v>
      </c>
      <c r="B379" s="215">
        <v>0</v>
      </c>
      <c r="C379" s="215">
        <v>0</v>
      </c>
      <c r="D379" s="209" t="s">
        <v>622</v>
      </c>
      <c r="E379" s="215">
        <v>0</v>
      </c>
      <c r="F379" s="215">
        <v>0</v>
      </c>
      <c r="G379" s="216"/>
      <c r="H379" s="217"/>
      <c r="L379" s="217"/>
    </row>
    <row r="380" spans="1:12" ht="14.25">
      <c r="A380" s="209" t="s">
        <v>623</v>
      </c>
      <c r="B380" s="215">
        <v>0</v>
      </c>
      <c r="C380" s="215">
        <v>0</v>
      </c>
      <c r="D380" s="209" t="s">
        <v>624</v>
      </c>
      <c r="E380" s="215">
        <v>0</v>
      </c>
      <c r="F380" s="215">
        <v>0</v>
      </c>
      <c r="G380" s="216"/>
      <c r="H380" s="217"/>
      <c r="L380" s="217"/>
    </row>
    <row r="381" spans="1:12" ht="14.25">
      <c r="A381" s="211" t="s">
        <v>625</v>
      </c>
      <c r="B381" s="222">
        <f>SUM(B382:B383)</f>
        <v>168</v>
      </c>
      <c r="C381" s="222">
        <f>SUM(C382:C383)</f>
        <v>257</v>
      </c>
      <c r="D381" s="211" t="s">
        <v>626</v>
      </c>
      <c r="E381" s="215">
        <v>0</v>
      </c>
      <c r="F381" s="215">
        <v>0</v>
      </c>
      <c r="G381" s="216"/>
      <c r="H381" s="217"/>
      <c r="L381" s="217"/>
    </row>
    <row r="382" spans="1:12" ht="14.25">
      <c r="A382" s="211" t="s">
        <v>627</v>
      </c>
      <c r="B382" s="215">
        <v>0</v>
      </c>
      <c r="C382" s="215">
        <v>0</v>
      </c>
      <c r="D382" s="211" t="s">
        <v>628</v>
      </c>
      <c r="E382" s="215">
        <v>0</v>
      </c>
      <c r="F382" s="215">
        <v>0</v>
      </c>
      <c r="G382" s="216"/>
      <c r="H382" s="217"/>
      <c r="L382" s="217"/>
    </row>
    <row r="383" spans="1:12" ht="14.25">
      <c r="A383" s="211" t="s">
        <v>629</v>
      </c>
      <c r="B383" s="221">
        <v>168</v>
      </c>
      <c r="C383" s="221">
        <v>257</v>
      </c>
      <c r="D383" s="211" t="s">
        <v>630</v>
      </c>
      <c r="E383" s="215">
        <v>0</v>
      </c>
      <c r="F383" s="215">
        <v>0</v>
      </c>
      <c r="G383" s="216"/>
      <c r="H383" s="217"/>
      <c r="J383" s="217"/>
      <c r="L383" s="217"/>
    </row>
    <row r="384" spans="1:12" ht="14.25">
      <c r="A384" s="209" t="s">
        <v>631</v>
      </c>
      <c r="B384" s="225">
        <f>B385+B390+B397+B403+B409+B413+B417+B421+B427+B434</f>
        <v>58</v>
      </c>
      <c r="C384" s="225">
        <f>C385+C390+C397+C403+C409+C413+C417+C421+C427+C434</f>
        <v>16</v>
      </c>
      <c r="D384" s="211" t="s">
        <v>98</v>
      </c>
      <c r="E384" s="215">
        <v>0</v>
      </c>
      <c r="F384" s="215">
        <v>0</v>
      </c>
      <c r="G384" s="216"/>
      <c r="H384" s="217"/>
      <c r="L384" s="217"/>
    </row>
    <row r="385" spans="1:12" ht="14.25">
      <c r="A385" s="209" t="s">
        <v>632</v>
      </c>
      <c r="B385" s="218">
        <f>SUM(B386:B389)</f>
        <v>0</v>
      </c>
      <c r="C385" s="218">
        <f>SUM(C386:C389)</f>
        <v>0</v>
      </c>
      <c r="D385" s="209" t="s">
        <v>633</v>
      </c>
      <c r="E385" s="215">
        <v>0</v>
      </c>
      <c r="F385" s="215">
        <v>0</v>
      </c>
      <c r="G385" s="216"/>
      <c r="H385" s="217"/>
      <c r="L385" s="217"/>
    </row>
    <row r="386" spans="1:12" ht="14.25">
      <c r="A386" s="209" t="s">
        <v>83</v>
      </c>
      <c r="B386" s="215">
        <v>0</v>
      </c>
      <c r="C386" s="215">
        <v>0</v>
      </c>
      <c r="D386" s="209" t="s">
        <v>634</v>
      </c>
      <c r="E386" s="218">
        <f>SUM(E387:E392)</f>
        <v>0</v>
      </c>
      <c r="F386" s="218">
        <f>SUM(F387:F392)</f>
        <v>0</v>
      </c>
      <c r="G386" s="216"/>
      <c r="H386" s="217"/>
      <c r="L386" s="217"/>
    </row>
    <row r="387" spans="1:12" ht="14.25">
      <c r="A387" s="209" t="s">
        <v>84</v>
      </c>
      <c r="B387" s="215">
        <v>0</v>
      </c>
      <c r="C387" s="215">
        <v>0</v>
      </c>
      <c r="D387" s="209" t="s">
        <v>83</v>
      </c>
      <c r="E387" s="215">
        <v>0</v>
      </c>
      <c r="F387" s="215">
        <v>0</v>
      </c>
      <c r="G387" s="216"/>
      <c r="H387" s="217"/>
      <c r="L387" s="217"/>
    </row>
    <row r="388" spans="1:12" ht="14.25">
      <c r="A388" s="209" t="s">
        <v>85</v>
      </c>
      <c r="B388" s="215">
        <v>0</v>
      </c>
      <c r="C388" s="215">
        <v>0</v>
      </c>
      <c r="D388" s="209" t="s">
        <v>84</v>
      </c>
      <c r="E388" s="215">
        <v>0</v>
      </c>
      <c r="F388" s="215">
        <v>0</v>
      </c>
      <c r="G388" s="216"/>
      <c r="H388" s="217"/>
      <c r="L388" s="217"/>
    </row>
    <row r="389" spans="1:12" ht="14.25">
      <c r="A389" s="209" t="s">
        <v>635</v>
      </c>
      <c r="B389" s="215">
        <v>0</v>
      </c>
      <c r="C389" s="215">
        <v>0</v>
      </c>
      <c r="D389" s="209" t="s">
        <v>85</v>
      </c>
      <c r="E389" s="215">
        <v>0</v>
      </c>
      <c r="F389" s="215">
        <v>0</v>
      </c>
      <c r="G389" s="216"/>
      <c r="H389" s="217"/>
      <c r="L389" s="217"/>
    </row>
    <row r="390" spans="1:12" ht="14.25">
      <c r="A390" s="209" t="s">
        <v>636</v>
      </c>
      <c r="B390" s="222">
        <f>SUM(B391:B396)</f>
        <v>52</v>
      </c>
      <c r="C390" s="222">
        <f>SUM(C391:C396)</f>
        <v>10</v>
      </c>
      <c r="D390" s="209" t="s">
        <v>637</v>
      </c>
      <c r="E390" s="215">
        <v>0</v>
      </c>
      <c r="F390" s="215">
        <v>0</v>
      </c>
      <c r="G390" s="216"/>
      <c r="H390" s="217"/>
      <c r="L390" s="217"/>
    </row>
    <row r="391" spans="1:12" ht="14.25">
      <c r="A391" s="209" t="s">
        <v>638</v>
      </c>
      <c r="B391" s="221">
        <v>2</v>
      </c>
      <c r="C391" s="215">
        <v>0</v>
      </c>
      <c r="D391" s="211" t="s">
        <v>639</v>
      </c>
      <c r="E391" s="215">
        <v>0</v>
      </c>
      <c r="F391" s="215">
        <v>0</v>
      </c>
      <c r="G391" s="216"/>
      <c r="H391" s="217"/>
      <c r="J391" s="217"/>
      <c r="L391" s="217"/>
    </row>
    <row r="392" spans="1:12" ht="14.25">
      <c r="A392" s="209" t="s">
        <v>640</v>
      </c>
      <c r="B392" s="221">
        <v>50</v>
      </c>
      <c r="C392" s="221">
        <v>10</v>
      </c>
      <c r="D392" s="209" t="s">
        <v>641</v>
      </c>
      <c r="E392" s="215">
        <v>0</v>
      </c>
      <c r="F392" s="215">
        <v>0</v>
      </c>
      <c r="G392" s="216"/>
      <c r="H392" s="217"/>
      <c r="J392" s="217"/>
      <c r="L392" s="217"/>
    </row>
    <row r="393" spans="1:12" ht="14.25">
      <c r="A393" s="209" t="s">
        <v>642</v>
      </c>
      <c r="B393" s="215">
        <v>0</v>
      </c>
      <c r="C393" s="215">
        <v>0</v>
      </c>
      <c r="D393" s="209" t="s">
        <v>643</v>
      </c>
      <c r="E393" s="222">
        <f>SUM(E394:E400)</f>
        <v>205</v>
      </c>
      <c r="F393" s="222">
        <f>SUM(F394:F400)</f>
        <v>0</v>
      </c>
      <c r="G393" s="226"/>
      <c r="H393" s="217"/>
      <c r="L393" s="217"/>
    </row>
    <row r="394" spans="1:13" ht="14.25">
      <c r="A394" s="209" t="s">
        <v>644</v>
      </c>
      <c r="B394" s="215">
        <v>0</v>
      </c>
      <c r="C394" s="215">
        <v>0</v>
      </c>
      <c r="D394" s="209" t="s">
        <v>83</v>
      </c>
      <c r="E394" s="214">
        <v>205</v>
      </c>
      <c r="F394" s="215">
        <v>0</v>
      </c>
      <c r="G394" s="216"/>
      <c r="H394" s="217"/>
      <c r="L394" s="217"/>
      <c r="M394" s="217"/>
    </row>
    <row r="395" spans="1:12" ht="14.25">
      <c r="A395" s="209" t="s">
        <v>645</v>
      </c>
      <c r="B395" s="215">
        <v>0</v>
      </c>
      <c r="C395" s="215">
        <v>0</v>
      </c>
      <c r="D395" s="209" t="s">
        <v>84</v>
      </c>
      <c r="E395" s="215">
        <v>0</v>
      </c>
      <c r="F395" s="215">
        <v>0</v>
      </c>
      <c r="G395" s="216"/>
      <c r="H395" s="217"/>
      <c r="L395" s="217"/>
    </row>
    <row r="396" spans="1:12" ht="14.25">
      <c r="A396" s="209" t="s">
        <v>646</v>
      </c>
      <c r="B396" s="215">
        <v>0</v>
      </c>
      <c r="C396" s="215">
        <v>0</v>
      </c>
      <c r="D396" s="209" t="s">
        <v>85</v>
      </c>
      <c r="E396" s="215">
        <v>0</v>
      </c>
      <c r="F396" s="215">
        <v>0</v>
      </c>
      <c r="G396" s="216"/>
      <c r="H396" s="217"/>
      <c r="L396" s="217"/>
    </row>
    <row r="397" spans="1:12" ht="14.25">
      <c r="A397" s="209" t="s">
        <v>647</v>
      </c>
      <c r="B397" s="218">
        <f>SUM(B398:B402)</f>
        <v>0</v>
      </c>
      <c r="C397" s="218">
        <f>SUM(C398:C402)</f>
        <v>0</v>
      </c>
      <c r="D397" s="209" t="s">
        <v>648</v>
      </c>
      <c r="E397" s="215">
        <v>0</v>
      </c>
      <c r="F397" s="215">
        <v>0</v>
      </c>
      <c r="G397" s="216"/>
      <c r="H397" s="217"/>
      <c r="L397" s="217"/>
    </row>
    <row r="398" spans="1:12" ht="14.25">
      <c r="A398" s="209" t="s">
        <v>649</v>
      </c>
      <c r="B398" s="215">
        <v>0</v>
      </c>
      <c r="C398" s="215">
        <v>0</v>
      </c>
      <c r="D398" s="209" t="s">
        <v>650</v>
      </c>
      <c r="E398" s="215">
        <v>0</v>
      </c>
      <c r="F398" s="215">
        <v>0</v>
      </c>
      <c r="G398" s="216"/>
      <c r="H398" s="217"/>
      <c r="L398" s="217"/>
    </row>
    <row r="399" spans="1:12" ht="14.25">
      <c r="A399" s="211" t="s">
        <v>651</v>
      </c>
      <c r="B399" s="215">
        <v>0</v>
      </c>
      <c r="C399" s="215">
        <v>0</v>
      </c>
      <c r="D399" s="211" t="s">
        <v>652</v>
      </c>
      <c r="E399" s="215">
        <v>0</v>
      </c>
      <c r="F399" s="215">
        <v>0</v>
      </c>
      <c r="G399" s="216"/>
      <c r="H399" s="217"/>
      <c r="L399" s="217"/>
    </row>
    <row r="400" spans="1:12" ht="14.25">
      <c r="A400" s="209" t="s">
        <v>653</v>
      </c>
      <c r="B400" s="215">
        <v>0</v>
      </c>
      <c r="C400" s="215">
        <v>0</v>
      </c>
      <c r="D400" s="209" t="s">
        <v>654</v>
      </c>
      <c r="E400" s="215">
        <v>0</v>
      </c>
      <c r="F400" s="215">
        <v>0</v>
      </c>
      <c r="G400" s="216"/>
      <c r="H400" s="217"/>
      <c r="L400" s="217"/>
    </row>
    <row r="401" spans="1:12" ht="14.25">
      <c r="A401" s="209" t="s">
        <v>655</v>
      </c>
      <c r="B401" s="215">
        <v>0</v>
      </c>
      <c r="C401" s="215">
        <v>0</v>
      </c>
      <c r="D401" s="211" t="s">
        <v>656</v>
      </c>
      <c r="E401" s="218">
        <f>SUM(E402:E406)</f>
        <v>0</v>
      </c>
      <c r="F401" s="218">
        <f>SUM(F402:F406)</f>
        <v>0</v>
      </c>
      <c r="G401" s="216"/>
      <c r="H401" s="217"/>
      <c r="L401" s="217"/>
    </row>
    <row r="402" spans="1:12" ht="14.25">
      <c r="A402" s="209" t="s">
        <v>657</v>
      </c>
      <c r="B402" s="215">
        <v>0</v>
      </c>
      <c r="C402" s="215">
        <v>0</v>
      </c>
      <c r="D402" s="209" t="s">
        <v>658</v>
      </c>
      <c r="E402" s="215">
        <v>0</v>
      </c>
      <c r="F402" s="215">
        <v>0</v>
      </c>
      <c r="G402" s="216"/>
      <c r="H402" s="217"/>
      <c r="L402" s="217"/>
    </row>
    <row r="403" spans="1:12" ht="14.25">
      <c r="A403" s="209" t="s">
        <v>659</v>
      </c>
      <c r="B403" s="222">
        <f>SUM(B404:B408)</f>
        <v>6</v>
      </c>
      <c r="C403" s="222">
        <f>SUM(C404:C408)</f>
        <v>6</v>
      </c>
      <c r="D403" s="209" t="s">
        <v>660</v>
      </c>
      <c r="E403" s="215">
        <v>0</v>
      </c>
      <c r="F403" s="215">
        <v>0</v>
      </c>
      <c r="G403" s="216"/>
      <c r="H403" s="217"/>
      <c r="L403" s="217"/>
    </row>
    <row r="404" spans="1:12" ht="14.25">
      <c r="A404" s="209" t="s">
        <v>661</v>
      </c>
      <c r="B404" s="215">
        <v>0</v>
      </c>
      <c r="C404" s="215">
        <v>0</v>
      </c>
      <c r="D404" s="209" t="s">
        <v>662</v>
      </c>
      <c r="E404" s="215">
        <v>0</v>
      </c>
      <c r="F404" s="215">
        <v>0</v>
      </c>
      <c r="G404" s="216"/>
      <c r="H404" s="217"/>
      <c r="L404" s="217"/>
    </row>
    <row r="405" spans="1:12" ht="14.25">
      <c r="A405" s="209" t="s">
        <v>663</v>
      </c>
      <c r="B405" s="221">
        <v>6</v>
      </c>
      <c r="C405" s="221">
        <v>6</v>
      </c>
      <c r="D405" s="209" t="s">
        <v>664</v>
      </c>
      <c r="E405" s="215">
        <v>0</v>
      </c>
      <c r="F405" s="215">
        <v>0</v>
      </c>
      <c r="G405" s="216"/>
      <c r="H405" s="217"/>
      <c r="J405" s="217"/>
      <c r="L405" s="217"/>
    </row>
    <row r="406" spans="1:12" ht="14.25">
      <c r="A406" s="209" t="s">
        <v>665</v>
      </c>
      <c r="B406" s="221">
        <v>0</v>
      </c>
      <c r="C406" s="221">
        <v>0</v>
      </c>
      <c r="D406" s="209" t="s">
        <v>666</v>
      </c>
      <c r="E406" s="215">
        <v>0</v>
      </c>
      <c r="F406" s="215">
        <v>0</v>
      </c>
      <c r="G406" s="216"/>
      <c r="H406" s="217"/>
      <c r="L406" s="217"/>
    </row>
    <row r="407" spans="1:12" ht="14.25">
      <c r="A407" s="209" t="s">
        <v>667</v>
      </c>
      <c r="B407" s="215">
        <v>0</v>
      </c>
      <c r="C407" s="215">
        <v>0</v>
      </c>
      <c r="D407" s="209" t="s">
        <v>668</v>
      </c>
      <c r="E407" s="224">
        <f>E408+E418+E424</f>
        <v>0</v>
      </c>
      <c r="F407" s="224">
        <f>F408+F418+F424</f>
        <v>0</v>
      </c>
      <c r="G407" s="216"/>
      <c r="H407" s="217"/>
      <c r="L407" s="217"/>
    </row>
    <row r="408" spans="1:12" ht="14.25">
      <c r="A408" s="209" t="s">
        <v>669</v>
      </c>
      <c r="B408" s="215">
        <v>0</v>
      </c>
      <c r="C408" s="215">
        <v>0</v>
      </c>
      <c r="D408" s="209" t="s">
        <v>670</v>
      </c>
      <c r="E408" s="218">
        <f>SUM(E409:E417)</f>
        <v>0</v>
      </c>
      <c r="F408" s="218">
        <f>SUM(F409:F417)</f>
        <v>0</v>
      </c>
      <c r="G408" s="216"/>
      <c r="H408" s="217"/>
      <c r="L408" s="217"/>
    </row>
    <row r="409" spans="1:12" ht="14.25">
      <c r="A409" s="209" t="s">
        <v>671</v>
      </c>
      <c r="B409" s="218">
        <f>SUM(B410:B412)</f>
        <v>0</v>
      </c>
      <c r="C409" s="218">
        <f>SUM(C410:C412)</f>
        <v>0</v>
      </c>
      <c r="D409" s="209" t="s">
        <v>83</v>
      </c>
      <c r="E409" s="215">
        <v>0</v>
      </c>
      <c r="F409" s="215">
        <v>0</v>
      </c>
      <c r="G409" s="216"/>
      <c r="H409" s="217"/>
      <c r="L409" s="217"/>
    </row>
    <row r="410" spans="1:12" ht="14.25">
      <c r="A410" s="209" t="s">
        <v>672</v>
      </c>
      <c r="B410" s="215">
        <v>0</v>
      </c>
      <c r="C410" s="215">
        <v>0</v>
      </c>
      <c r="D410" s="209" t="s">
        <v>84</v>
      </c>
      <c r="E410" s="215">
        <v>0</v>
      </c>
      <c r="F410" s="215">
        <v>0</v>
      </c>
      <c r="G410" s="216"/>
      <c r="H410" s="217"/>
      <c r="L410" s="217"/>
    </row>
    <row r="411" spans="1:12" ht="14.25">
      <c r="A411" s="209" t="s">
        <v>673</v>
      </c>
      <c r="B411" s="215">
        <v>0</v>
      </c>
      <c r="C411" s="215">
        <v>0</v>
      </c>
      <c r="D411" s="209" t="s">
        <v>85</v>
      </c>
      <c r="E411" s="215">
        <v>0</v>
      </c>
      <c r="F411" s="215">
        <v>0</v>
      </c>
      <c r="G411" s="216"/>
      <c r="H411" s="217"/>
      <c r="L411" s="217"/>
    </row>
    <row r="412" spans="1:12" ht="14.25">
      <c r="A412" s="209" t="s">
        <v>674</v>
      </c>
      <c r="B412" s="215">
        <v>0</v>
      </c>
      <c r="C412" s="215">
        <v>0</v>
      </c>
      <c r="D412" s="209" t="s">
        <v>675</v>
      </c>
      <c r="E412" s="215">
        <v>0</v>
      </c>
      <c r="F412" s="215">
        <v>0</v>
      </c>
      <c r="G412" s="216"/>
      <c r="H412" s="217"/>
      <c r="L412" s="217"/>
    </row>
    <row r="413" spans="1:12" ht="14.25">
      <c r="A413" s="209" t="s">
        <v>676</v>
      </c>
      <c r="B413" s="218">
        <f>SUM(B414:B416)</f>
        <v>0</v>
      </c>
      <c r="C413" s="218">
        <f>SUM(C414:C416)</f>
        <v>0</v>
      </c>
      <c r="D413" s="209" t="s">
        <v>677</v>
      </c>
      <c r="E413" s="215">
        <v>0</v>
      </c>
      <c r="F413" s="215">
        <v>0</v>
      </c>
      <c r="G413" s="216"/>
      <c r="H413" s="217"/>
      <c r="L413" s="217"/>
    </row>
    <row r="414" spans="1:12" ht="14.25">
      <c r="A414" s="209" t="s">
        <v>678</v>
      </c>
      <c r="B414" s="215">
        <v>0</v>
      </c>
      <c r="C414" s="215">
        <v>0</v>
      </c>
      <c r="D414" s="209" t="s">
        <v>679</v>
      </c>
      <c r="E414" s="215">
        <v>0</v>
      </c>
      <c r="F414" s="215">
        <v>0</v>
      </c>
      <c r="G414" s="216"/>
      <c r="H414" s="217"/>
      <c r="L414" s="217"/>
    </row>
    <row r="415" spans="1:12" ht="14.25">
      <c r="A415" s="209" t="s">
        <v>680</v>
      </c>
      <c r="B415" s="215">
        <v>0</v>
      </c>
      <c r="C415" s="215">
        <v>0</v>
      </c>
      <c r="D415" s="209" t="s">
        <v>681</v>
      </c>
      <c r="E415" s="215">
        <v>0</v>
      </c>
      <c r="F415" s="215">
        <v>0</v>
      </c>
      <c r="G415" s="216"/>
      <c r="H415" s="217"/>
      <c r="L415" s="217"/>
    </row>
    <row r="416" spans="1:12" ht="14.25">
      <c r="A416" s="209" t="s">
        <v>682</v>
      </c>
      <c r="B416" s="215">
        <v>0</v>
      </c>
      <c r="C416" s="215">
        <v>0</v>
      </c>
      <c r="D416" s="209" t="s">
        <v>98</v>
      </c>
      <c r="E416" s="215">
        <v>0</v>
      </c>
      <c r="F416" s="215">
        <v>0</v>
      </c>
      <c r="G416" s="216"/>
      <c r="H416" s="217"/>
      <c r="L416" s="217"/>
    </row>
    <row r="417" spans="1:12" ht="14.25">
      <c r="A417" s="209" t="s">
        <v>683</v>
      </c>
      <c r="B417" s="218">
        <f>SUM(B418:B420)</f>
        <v>0</v>
      </c>
      <c r="C417" s="218">
        <f>SUM(C418:C420)</f>
        <v>0</v>
      </c>
      <c r="D417" s="209" t="s">
        <v>684</v>
      </c>
      <c r="E417" s="215">
        <v>0</v>
      </c>
      <c r="F417" s="215">
        <v>0</v>
      </c>
      <c r="G417" s="216"/>
      <c r="H417" s="217"/>
      <c r="L417" s="217"/>
    </row>
    <row r="418" spans="1:12" ht="14.25">
      <c r="A418" s="209" t="s">
        <v>685</v>
      </c>
      <c r="B418" s="215">
        <v>0</v>
      </c>
      <c r="C418" s="215">
        <v>0</v>
      </c>
      <c r="D418" s="209" t="s">
        <v>686</v>
      </c>
      <c r="E418" s="218">
        <f>SUM(E419:E423)</f>
        <v>0</v>
      </c>
      <c r="F418" s="218">
        <f>SUM(F419:F423)</f>
        <v>0</v>
      </c>
      <c r="G418" s="216"/>
      <c r="H418" s="217"/>
      <c r="L418" s="217"/>
    </row>
    <row r="419" spans="1:12" ht="14.25">
      <c r="A419" s="209" t="s">
        <v>687</v>
      </c>
      <c r="B419" s="215">
        <v>0</v>
      </c>
      <c r="C419" s="215">
        <v>0</v>
      </c>
      <c r="D419" s="209" t="s">
        <v>83</v>
      </c>
      <c r="E419" s="215">
        <v>0</v>
      </c>
      <c r="F419" s="215">
        <v>0</v>
      </c>
      <c r="G419" s="216"/>
      <c r="H419" s="217"/>
      <c r="L419" s="217"/>
    </row>
    <row r="420" spans="1:12" ht="14.25">
      <c r="A420" s="209" t="s">
        <v>688</v>
      </c>
      <c r="B420" s="215">
        <v>0</v>
      </c>
      <c r="C420" s="215">
        <v>0</v>
      </c>
      <c r="D420" s="209" t="s">
        <v>84</v>
      </c>
      <c r="E420" s="215">
        <v>0</v>
      </c>
      <c r="F420" s="215">
        <v>0</v>
      </c>
      <c r="G420" s="216"/>
      <c r="H420" s="217"/>
      <c r="L420" s="217"/>
    </row>
    <row r="421" spans="1:12" ht="14.25">
      <c r="A421" s="209" t="s">
        <v>689</v>
      </c>
      <c r="B421" s="218">
        <f>SUM(B422:B426)</f>
        <v>0</v>
      </c>
      <c r="C421" s="218">
        <f>SUM(C422:C426)</f>
        <v>0</v>
      </c>
      <c r="D421" s="209" t="s">
        <v>85</v>
      </c>
      <c r="E421" s="215">
        <v>0</v>
      </c>
      <c r="F421" s="215">
        <v>0</v>
      </c>
      <c r="G421" s="216"/>
      <c r="H421" s="217"/>
      <c r="L421" s="217"/>
    </row>
    <row r="422" spans="1:12" ht="14.25">
      <c r="A422" s="209" t="s">
        <v>690</v>
      </c>
      <c r="B422" s="215">
        <v>0</v>
      </c>
      <c r="C422" s="215">
        <v>0</v>
      </c>
      <c r="D422" s="209" t="s">
        <v>691</v>
      </c>
      <c r="E422" s="215">
        <v>0</v>
      </c>
      <c r="F422" s="215">
        <v>0</v>
      </c>
      <c r="G422" s="216"/>
      <c r="H422" s="217"/>
      <c r="L422" s="217"/>
    </row>
    <row r="423" spans="1:12" ht="14.25">
      <c r="A423" s="209" t="s">
        <v>692</v>
      </c>
      <c r="B423" s="215">
        <v>0</v>
      </c>
      <c r="C423" s="215">
        <v>0</v>
      </c>
      <c r="D423" s="209" t="s">
        <v>693</v>
      </c>
      <c r="E423" s="215">
        <v>0</v>
      </c>
      <c r="F423" s="215">
        <v>0</v>
      </c>
      <c r="G423" s="216"/>
      <c r="H423" s="217"/>
      <c r="L423" s="217"/>
    </row>
    <row r="424" spans="1:12" ht="14.25">
      <c r="A424" s="209" t="s">
        <v>694</v>
      </c>
      <c r="B424" s="215">
        <v>0</v>
      </c>
      <c r="C424" s="215">
        <v>0</v>
      </c>
      <c r="D424" s="209" t="s">
        <v>695</v>
      </c>
      <c r="E424" s="218">
        <f>SUM(E425:E426)</f>
        <v>0</v>
      </c>
      <c r="F424" s="218">
        <f>SUM(F425:F426)</f>
        <v>0</v>
      </c>
      <c r="G424" s="216"/>
      <c r="H424" s="217"/>
      <c r="L424" s="217"/>
    </row>
    <row r="425" spans="1:12" ht="14.25">
      <c r="A425" s="209" t="s">
        <v>696</v>
      </c>
      <c r="B425" s="215">
        <v>0</v>
      </c>
      <c r="C425" s="215">
        <v>0</v>
      </c>
      <c r="D425" s="209" t="s">
        <v>697</v>
      </c>
      <c r="E425" s="215">
        <v>0</v>
      </c>
      <c r="F425" s="215">
        <v>0</v>
      </c>
      <c r="G425" s="216"/>
      <c r="H425" s="217"/>
      <c r="L425" s="217"/>
    </row>
    <row r="426" spans="1:12" ht="14.25">
      <c r="A426" s="209" t="s">
        <v>698</v>
      </c>
      <c r="B426" s="215">
        <v>0</v>
      </c>
      <c r="C426" s="215">
        <v>0</v>
      </c>
      <c r="D426" s="209" t="s">
        <v>699</v>
      </c>
      <c r="E426" s="215">
        <v>0</v>
      </c>
      <c r="F426" s="215">
        <v>0</v>
      </c>
      <c r="G426" s="216"/>
      <c r="H426" s="217"/>
      <c r="L426" s="217"/>
    </row>
    <row r="427" spans="1:12" ht="14.25">
      <c r="A427" s="209" t="s">
        <v>700</v>
      </c>
      <c r="B427" s="218">
        <f>SUM(B428:B433)</f>
        <v>0</v>
      </c>
      <c r="C427" s="218">
        <f>SUM(C428:C433)</f>
        <v>0</v>
      </c>
      <c r="D427" s="209" t="s">
        <v>701</v>
      </c>
      <c r="E427" s="224">
        <f>E428+E435+E445+E451+E454</f>
        <v>0</v>
      </c>
      <c r="F427" s="224">
        <f>F428+F435+F445+F451+F454</f>
        <v>0</v>
      </c>
      <c r="G427" s="216"/>
      <c r="H427" s="217"/>
      <c r="L427" s="217"/>
    </row>
    <row r="428" spans="1:12" ht="14.25">
      <c r="A428" s="209" t="s">
        <v>702</v>
      </c>
      <c r="B428" s="215">
        <v>0</v>
      </c>
      <c r="C428" s="215">
        <v>0</v>
      </c>
      <c r="D428" s="209" t="s">
        <v>703</v>
      </c>
      <c r="E428" s="218">
        <f>SUM(E429:E434)</f>
        <v>0</v>
      </c>
      <c r="F428" s="218">
        <f>SUM(F429:F434)</f>
        <v>0</v>
      </c>
      <c r="G428" s="216"/>
      <c r="H428" s="217"/>
      <c r="L428" s="217"/>
    </row>
    <row r="429" spans="1:12" ht="14.25">
      <c r="A429" s="209" t="s">
        <v>704</v>
      </c>
      <c r="B429" s="215">
        <v>0</v>
      </c>
      <c r="C429" s="215">
        <v>0</v>
      </c>
      <c r="D429" s="209" t="s">
        <v>83</v>
      </c>
      <c r="E429" s="215">
        <v>0</v>
      </c>
      <c r="F429" s="215">
        <v>0</v>
      </c>
      <c r="G429" s="216"/>
      <c r="H429" s="217"/>
      <c r="L429" s="217"/>
    </row>
    <row r="430" spans="1:12" ht="14.25">
      <c r="A430" s="211" t="s">
        <v>705</v>
      </c>
      <c r="B430" s="215">
        <v>0</v>
      </c>
      <c r="C430" s="215">
        <v>0</v>
      </c>
      <c r="D430" s="209" t="s">
        <v>84</v>
      </c>
      <c r="E430" s="215">
        <v>0</v>
      </c>
      <c r="F430" s="215">
        <v>0</v>
      </c>
      <c r="G430" s="216"/>
      <c r="H430" s="217"/>
      <c r="L430" s="217"/>
    </row>
    <row r="431" spans="1:12" ht="14.25">
      <c r="A431" s="209" t="s">
        <v>706</v>
      </c>
      <c r="B431" s="215">
        <v>0</v>
      </c>
      <c r="C431" s="215">
        <v>0</v>
      </c>
      <c r="D431" s="209" t="s">
        <v>85</v>
      </c>
      <c r="E431" s="215">
        <v>0</v>
      </c>
      <c r="F431" s="215">
        <v>0</v>
      </c>
      <c r="G431" s="216"/>
      <c r="H431" s="217"/>
      <c r="L431" s="217"/>
    </row>
    <row r="432" spans="1:12" ht="14.25">
      <c r="A432" s="209" t="s">
        <v>707</v>
      </c>
      <c r="B432" s="215">
        <v>0</v>
      </c>
      <c r="C432" s="215">
        <v>0</v>
      </c>
      <c r="D432" s="209" t="s">
        <v>708</v>
      </c>
      <c r="E432" s="215">
        <v>0</v>
      </c>
      <c r="F432" s="215">
        <v>0</v>
      </c>
      <c r="G432" s="216"/>
      <c r="H432" s="217"/>
      <c r="L432" s="217"/>
    </row>
    <row r="433" spans="1:12" ht="14.25">
      <c r="A433" s="209" t="s">
        <v>709</v>
      </c>
      <c r="B433" s="215">
        <v>0</v>
      </c>
      <c r="C433" s="215">
        <v>0</v>
      </c>
      <c r="D433" s="209" t="s">
        <v>98</v>
      </c>
      <c r="E433" s="215">
        <v>0</v>
      </c>
      <c r="F433" s="215">
        <v>0</v>
      </c>
      <c r="G433" s="216"/>
      <c r="H433" s="217"/>
      <c r="L433" s="217"/>
    </row>
    <row r="434" spans="1:12" ht="14.25">
      <c r="A434" s="209" t="s">
        <v>710</v>
      </c>
      <c r="B434" s="218">
        <f>SUM(B435)</f>
        <v>0</v>
      </c>
      <c r="C434" s="218">
        <f>SUM(C435)</f>
        <v>0</v>
      </c>
      <c r="D434" s="209" t="s">
        <v>711</v>
      </c>
      <c r="E434" s="215">
        <v>0</v>
      </c>
      <c r="F434" s="215">
        <v>0</v>
      </c>
      <c r="G434" s="216"/>
      <c r="H434" s="217"/>
      <c r="L434" s="217"/>
    </row>
    <row r="435" spans="1:12" ht="14.25">
      <c r="A435" s="211" t="s">
        <v>712</v>
      </c>
      <c r="B435" s="215">
        <v>0</v>
      </c>
      <c r="C435" s="215">
        <v>0</v>
      </c>
      <c r="D435" s="211" t="s">
        <v>713</v>
      </c>
      <c r="E435" s="218">
        <f>SUM(E436:E444)</f>
        <v>0</v>
      </c>
      <c r="F435" s="218">
        <f>SUM(F436:F444)</f>
        <v>0</v>
      </c>
      <c r="G435" s="216"/>
      <c r="H435" s="217"/>
      <c r="L435" s="217"/>
    </row>
    <row r="436" spans="1:12" ht="14.25">
      <c r="A436" s="209" t="s">
        <v>714</v>
      </c>
      <c r="B436" s="224">
        <f>B437+B442+B451+B457+B462+B467+B472+B479+B483+B487</f>
        <v>0</v>
      </c>
      <c r="C436" s="225">
        <f>C437+C442+C451+C457+C462+C467+C472+C479+C483+C487</f>
        <v>5</v>
      </c>
      <c r="D436" s="211" t="s">
        <v>715</v>
      </c>
      <c r="E436" s="215">
        <v>0</v>
      </c>
      <c r="F436" s="215">
        <v>0</v>
      </c>
      <c r="G436" s="216"/>
      <c r="H436" s="217"/>
      <c r="L436" s="217"/>
    </row>
    <row r="437" spans="1:12" ht="14.25">
      <c r="A437" s="209" t="s">
        <v>716</v>
      </c>
      <c r="B437" s="218">
        <f>SUM(B438:B441)</f>
        <v>0</v>
      </c>
      <c r="C437" s="218">
        <f>SUM(C438:C441)</f>
        <v>0</v>
      </c>
      <c r="D437" s="211" t="s">
        <v>717</v>
      </c>
      <c r="E437" s="215">
        <v>0</v>
      </c>
      <c r="F437" s="215">
        <v>0</v>
      </c>
      <c r="G437" s="216"/>
      <c r="H437" s="217"/>
      <c r="L437" s="217"/>
    </row>
    <row r="438" spans="1:12" ht="14.25">
      <c r="A438" s="209" t="s">
        <v>83</v>
      </c>
      <c r="B438" s="215">
        <v>0</v>
      </c>
      <c r="C438" s="215">
        <v>0</v>
      </c>
      <c r="D438" s="211" t="s">
        <v>718</v>
      </c>
      <c r="E438" s="215">
        <v>0</v>
      </c>
      <c r="F438" s="215">
        <v>0</v>
      </c>
      <c r="G438" s="216"/>
      <c r="H438" s="217"/>
      <c r="L438" s="217"/>
    </row>
    <row r="439" spans="1:12" ht="14.25">
      <c r="A439" s="209" t="s">
        <v>84</v>
      </c>
      <c r="B439" s="215">
        <v>0</v>
      </c>
      <c r="C439" s="215">
        <v>0</v>
      </c>
      <c r="D439" s="211" t="s">
        <v>719</v>
      </c>
      <c r="E439" s="215">
        <v>0</v>
      </c>
      <c r="F439" s="215">
        <v>0</v>
      </c>
      <c r="G439" s="216"/>
      <c r="H439" s="217"/>
      <c r="L439" s="217"/>
    </row>
    <row r="440" spans="1:12" ht="14.25">
      <c r="A440" s="209" t="s">
        <v>85</v>
      </c>
      <c r="B440" s="215">
        <v>0</v>
      </c>
      <c r="C440" s="215">
        <v>0</v>
      </c>
      <c r="D440" s="211" t="s">
        <v>720</v>
      </c>
      <c r="E440" s="215">
        <v>0</v>
      </c>
      <c r="F440" s="215">
        <v>0</v>
      </c>
      <c r="G440" s="216"/>
      <c r="H440" s="217"/>
      <c r="L440" s="217"/>
    </row>
    <row r="441" spans="1:12" ht="14.25">
      <c r="A441" s="209" t="s">
        <v>721</v>
      </c>
      <c r="B441" s="215">
        <v>0</v>
      </c>
      <c r="C441" s="215">
        <v>0</v>
      </c>
      <c r="D441" s="211" t="s">
        <v>722</v>
      </c>
      <c r="E441" s="215">
        <v>0</v>
      </c>
      <c r="F441" s="215">
        <v>0</v>
      </c>
      <c r="G441" s="216"/>
      <c r="H441" s="217"/>
      <c r="L441" s="217"/>
    </row>
    <row r="442" spans="1:12" ht="14.25">
      <c r="A442" s="209" t="s">
        <v>723</v>
      </c>
      <c r="B442" s="218">
        <f>SUM(B443:B450)</f>
        <v>0</v>
      </c>
      <c r="C442" s="218">
        <f>SUM(C443:C450)</f>
        <v>0</v>
      </c>
      <c r="D442" s="211" t="s">
        <v>724</v>
      </c>
      <c r="E442" s="215">
        <v>0</v>
      </c>
      <c r="F442" s="215">
        <v>0</v>
      </c>
      <c r="G442" s="216"/>
      <c r="H442" s="217"/>
      <c r="L442" s="217"/>
    </row>
    <row r="443" spans="1:12" ht="14.25">
      <c r="A443" s="209" t="s">
        <v>725</v>
      </c>
      <c r="B443" s="215">
        <v>0</v>
      </c>
      <c r="C443" s="215">
        <v>0</v>
      </c>
      <c r="D443" s="211" t="s">
        <v>726</v>
      </c>
      <c r="E443" s="215">
        <v>0</v>
      </c>
      <c r="F443" s="215">
        <v>0</v>
      </c>
      <c r="G443" s="216"/>
      <c r="H443" s="217"/>
      <c r="L443" s="217"/>
    </row>
    <row r="444" spans="1:12" ht="14.25">
      <c r="A444" s="209" t="s">
        <v>727</v>
      </c>
      <c r="B444" s="215">
        <v>0</v>
      </c>
      <c r="C444" s="215">
        <v>0</v>
      </c>
      <c r="D444" s="211" t="s">
        <v>728</v>
      </c>
      <c r="E444" s="215">
        <v>0</v>
      </c>
      <c r="F444" s="215">
        <v>0</v>
      </c>
      <c r="G444" s="216"/>
      <c r="H444" s="217"/>
      <c r="L444" s="217"/>
    </row>
    <row r="445" spans="1:12" ht="14.25">
      <c r="A445" s="211" t="s">
        <v>729</v>
      </c>
      <c r="B445" s="215">
        <v>0</v>
      </c>
      <c r="C445" s="215">
        <v>0</v>
      </c>
      <c r="D445" s="211" t="s">
        <v>730</v>
      </c>
      <c r="E445" s="218">
        <f>SUM(E446:E450)</f>
        <v>0</v>
      </c>
      <c r="F445" s="218">
        <f>SUM(F446:F450)</f>
        <v>0</v>
      </c>
      <c r="G445" s="216"/>
      <c r="H445" s="217"/>
      <c r="L445" s="217"/>
    </row>
    <row r="446" spans="1:12" ht="14.25">
      <c r="A446" s="209" t="s">
        <v>731</v>
      </c>
      <c r="B446" s="215">
        <v>0</v>
      </c>
      <c r="C446" s="215">
        <v>0</v>
      </c>
      <c r="D446" s="211" t="s">
        <v>732</v>
      </c>
      <c r="E446" s="215">
        <v>0</v>
      </c>
      <c r="F446" s="215">
        <v>0</v>
      </c>
      <c r="G446" s="216"/>
      <c r="H446" s="217"/>
      <c r="L446" s="217"/>
    </row>
    <row r="447" spans="1:12" ht="14.25">
      <c r="A447" s="209" t="s">
        <v>733</v>
      </c>
      <c r="B447" s="215">
        <v>0</v>
      </c>
      <c r="C447" s="215">
        <v>0</v>
      </c>
      <c r="D447" s="211" t="s">
        <v>734</v>
      </c>
      <c r="E447" s="215">
        <v>0</v>
      </c>
      <c r="F447" s="215">
        <v>0</v>
      </c>
      <c r="G447" s="216"/>
      <c r="H447" s="217"/>
      <c r="L447" s="217"/>
    </row>
    <row r="448" spans="1:12" ht="14.25">
      <c r="A448" s="209" t="s">
        <v>735</v>
      </c>
      <c r="B448" s="215">
        <v>0</v>
      </c>
      <c r="C448" s="215">
        <v>0</v>
      </c>
      <c r="D448" s="211" t="s">
        <v>736</v>
      </c>
      <c r="E448" s="215">
        <v>0</v>
      </c>
      <c r="F448" s="215">
        <v>0</v>
      </c>
      <c r="G448" s="216"/>
      <c r="H448" s="217"/>
      <c r="L448" s="217"/>
    </row>
    <row r="449" spans="1:12" ht="14.25">
      <c r="A449" s="211" t="s">
        <v>737</v>
      </c>
      <c r="B449" s="215">
        <v>0</v>
      </c>
      <c r="C449" s="215">
        <v>0</v>
      </c>
      <c r="D449" s="211" t="s">
        <v>738</v>
      </c>
      <c r="E449" s="215">
        <v>0</v>
      </c>
      <c r="F449" s="215">
        <v>0</v>
      </c>
      <c r="G449" s="216"/>
      <c r="H449" s="217"/>
      <c r="L449" s="217"/>
    </row>
    <row r="450" spans="1:12" ht="14.25">
      <c r="A450" s="209" t="s">
        <v>739</v>
      </c>
      <c r="B450" s="215">
        <v>0</v>
      </c>
      <c r="C450" s="215">
        <v>0</v>
      </c>
      <c r="D450" s="211" t="s">
        <v>740</v>
      </c>
      <c r="E450" s="215">
        <v>0</v>
      </c>
      <c r="F450" s="215">
        <v>0</v>
      </c>
      <c r="G450" s="216"/>
      <c r="H450" s="217"/>
      <c r="L450" s="217"/>
    </row>
    <row r="451" spans="1:12" ht="14.25">
      <c r="A451" s="209" t="s">
        <v>741</v>
      </c>
      <c r="B451" s="218">
        <f>SUM(B452:B456)</f>
        <v>0</v>
      </c>
      <c r="C451" s="218">
        <f>SUM(C452:C456)</f>
        <v>0</v>
      </c>
      <c r="D451" s="211" t="s">
        <v>742</v>
      </c>
      <c r="E451" s="218">
        <f>SUM(E452:E453)</f>
        <v>0</v>
      </c>
      <c r="F451" s="218">
        <f>SUM(F452:F453)</f>
        <v>0</v>
      </c>
      <c r="G451" s="216"/>
      <c r="H451" s="217"/>
      <c r="L451" s="217"/>
    </row>
    <row r="452" spans="1:12" ht="14.25">
      <c r="A452" s="209" t="s">
        <v>725</v>
      </c>
      <c r="B452" s="215">
        <v>0</v>
      </c>
      <c r="C452" s="215">
        <v>0</v>
      </c>
      <c r="D452" s="211" t="s">
        <v>743</v>
      </c>
      <c r="E452" s="215">
        <v>0</v>
      </c>
      <c r="F452" s="215">
        <v>0</v>
      </c>
      <c r="G452" s="216"/>
      <c r="H452" s="217"/>
      <c r="L452" s="217"/>
    </row>
    <row r="453" spans="1:12" ht="14.25">
      <c r="A453" s="209" t="s">
        <v>744</v>
      </c>
      <c r="B453" s="215">
        <v>0</v>
      </c>
      <c r="C453" s="215">
        <v>0</v>
      </c>
      <c r="D453" s="211" t="s">
        <v>745</v>
      </c>
      <c r="E453" s="215">
        <v>0</v>
      </c>
      <c r="F453" s="215">
        <v>0</v>
      </c>
      <c r="G453" s="216"/>
      <c r="H453" s="217"/>
      <c r="L453" s="217"/>
    </row>
    <row r="454" spans="1:12" ht="14.25">
      <c r="A454" s="209" t="s">
        <v>746</v>
      </c>
      <c r="B454" s="215">
        <v>0</v>
      </c>
      <c r="C454" s="215">
        <v>0</v>
      </c>
      <c r="D454" s="209" t="s">
        <v>747</v>
      </c>
      <c r="E454" s="218">
        <f>SUM(E455:E456)</f>
        <v>0</v>
      </c>
      <c r="F454" s="218">
        <f>SUM(F455:F456)</f>
        <v>0</v>
      </c>
      <c r="G454" s="216"/>
      <c r="H454" s="217"/>
      <c r="L454" s="217"/>
    </row>
    <row r="455" spans="1:12" ht="14.25">
      <c r="A455" s="209" t="s">
        <v>748</v>
      </c>
      <c r="B455" s="215">
        <v>0</v>
      </c>
      <c r="C455" s="215">
        <v>0</v>
      </c>
      <c r="D455" s="211" t="s">
        <v>749</v>
      </c>
      <c r="E455" s="215">
        <v>0</v>
      </c>
      <c r="F455" s="215">
        <v>0</v>
      </c>
      <c r="G455" s="216"/>
      <c r="H455" s="217"/>
      <c r="L455" s="217"/>
    </row>
    <row r="456" spans="1:12" ht="14.25">
      <c r="A456" s="209" t="s">
        <v>750</v>
      </c>
      <c r="B456" s="215">
        <v>0</v>
      </c>
      <c r="C456" s="215">
        <v>0</v>
      </c>
      <c r="D456" s="211" t="s">
        <v>751</v>
      </c>
      <c r="E456" s="215">
        <v>0</v>
      </c>
      <c r="F456" s="215">
        <v>0</v>
      </c>
      <c r="G456" s="216"/>
      <c r="H456" s="217"/>
      <c r="L456" s="217"/>
    </row>
    <row r="457" spans="1:12" ht="14.25">
      <c r="A457" s="209" t="s">
        <v>752</v>
      </c>
      <c r="B457" s="218">
        <f>SUM(B458:B461)</f>
        <v>0</v>
      </c>
      <c r="C457" s="218">
        <f>SUM(C458:C461)</f>
        <v>0</v>
      </c>
      <c r="D457" s="209" t="s">
        <v>753</v>
      </c>
      <c r="E457" s="224">
        <f>SUM(E458:E466)</f>
        <v>0</v>
      </c>
      <c r="F457" s="224">
        <f>SUM(F458:F466)</f>
        <v>0</v>
      </c>
      <c r="G457" s="216"/>
      <c r="H457" s="217"/>
      <c r="L457" s="217"/>
    </row>
    <row r="458" spans="1:12" ht="14.25">
      <c r="A458" s="209" t="s">
        <v>725</v>
      </c>
      <c r="B458" s="215">
        <v>0</v>
      </c>
      <c r="C458" s="215">
        <v>0</v>
      </c>
      <c r="D458" s="209" t="s">
        <v>754</v>
      </c>
      <c r="E458" s="218">
        <f>SUM(E459:E466)</f>
        <v>0</v>
      </c>
      <c r="F458" s="218">
        <f>SUM(F459:F466)</f>
        <v>0</v>
      </c>
      <c r="G458" s="216"/>
      <c r="H458" s="217"/>
      <c r="L458" s="217"/>
    </row>
    <row r="459" spans="1:12" ht="14.25">
      <c r="A459" s="209" t="s">
        <v>755</v>
      </c>
      <c r="B459" s="215">
        <v>0</v>
      </c>
      <c r="C459" s="215">
        <v>0</v>
      </c>
      <c r="D459" s="209" t="s">
        <v>756</v>
      </c>
      <c r="E459" s="218">
        <v>0</v>
      </c>
      <c r="F459" s="218">
        <v>0</v>
      </c>
      <c r="G459" s="216"/>
      <c r="H459" s="217"/>
      <c r="L459" s="217"/>
    </row>
    <row r="460" spans="1:12" ht="14.25">
      <c r="A460" s="211" t="s">
        <v>757</v>
      </c>
      <c r="B460" s="215">
        <v>0</v>
      </c>
      <c r="C460" s="215">
        <v>0</v>
      </c>
      <c r="D460" s="211" t="s">
        <v>758</v>
      </c>
      <c r="E460" s="218">
        <v>0</v>
      </c>
      <c r="F460" s="218">
        <v>0</v>
      </c>
      <c r="G460" s="216"/>
      <c r="H460" s="217"/>
      <c r="L460" s="217"/>
    </row>
    <row r="461" spans="1:12" ht="14.25">
      <c r="A461" s="209" t="s">
        <v>759</v>
      </c>
      <c r="B461" s="215">
        <v>0</v>
      </c>
      <c r="C461" s="215">
        <v>0</v>
      </c>
      <c r="D461" s="211" t="s">
        <v>760</v>
      </c>
      <c r="E461" s="218">
        <v>0</v>
      </c>
      <c r="F461" s="218">
        <v>0</v>
      </c>
      <c r="G461" s="216"/>
      <c r="H461" s="217"/>
      <c r="L461" s="217"/>
    </row>
    <row r="462" spans="1:12" ht="14.25">
      <c r="A462" s="209" t="s">
        <v>761</v>
      </c>
      <c r="B462" s="218">
        <f>SUM(B463:B466)</f>
        <v>0</v>
      </c>
      <c r="C462" s="218">
        <f>SUM(C463:C466)</f>
        <v>0</v>
      </c>
      <c r="D462" s="209" t="s">
        <v>762</v>
      </c>
      <c r="E462" s="218">
        <v>0</v>
      </c>
      <c r="F462" s="218">
        <v>0</v>
      </c>
      <c r="G462" s="216"/>
      <c r="H462" s="217"/>
      <c r="L462" s="217"/>
    </row>
    <row r="463" spans="1:12" ht="14.25">
      <c r="A463" s="209" t="s">
        <v>725</v>
      </c>
      <c r="B463" s="215">
        <v>0</v>
      </c>
      <c r="C463" s="215">
        <v>0</v>
      </c>
      <c r="D463" s="211" t="s">
        <v>335</v>
      </c>
      <c r="E463" s="218">
        <v>0</v>
      </c>
      <c r="F463" s="218">
        <v>0</v>
      </c>
      <c r="G463" s="216"/>
      <c r="H463" s="217"/>
      <c r="L463" s="217"/>
    </row>
    <row r="464" spans="1:12" ht="14.25">
      <c r="A464" s="209" t="s">
        <v>763</v>
      </c>
      <c r="B464" s="215">
        <v>0</v>
      </c>
      <c r="C464" s="215">
        <v>0</v>
      </c>
      <c r="D464" s="209" t="s">
        <v>764</v>
      </c>
      <c r="E464" s="218">
        <v>0</v>
      </c>
      <c r="F464" s="218">
        <v>0</v>
      </c>
      <c r="G464" s="216"/>
      <c r="H464" s="217"/>
      <c r="L464" s="217"/>
    </row>
    <row r="465" spans="1:12" ht="14.25">
      <c r="A465" s="209" t="s">
        <v>765</v>
      </c>
      <c r="B465" s="215">
        <v>0</v>
      </c>
      <c r="C465" s="215">
        <v>0</v>
      </c>
      <c r="D465" s="209" t="s">
        <v>766</v>
      </c>
      <c r="E465" s="218">
        <v>0</v>
      </c>
      <c r="F465" s="218">
        <v>0</v>
      </c>
      <c r="G465" s="216"/>
      <c r="H465" s="217"/>
      <c r="L465" s="217"/>
    </row>
    <row r="466" spans="1:12" ht="14.25">
      <c r="A466" s="209" t="s">
        <v>767</v>
      </c>
      <c r="B466" s="215">
        <v>0</v>
      </c>
      <c r="C466" s="215">
        <v>0</v>
      </c>
      <c r="D466" s="209" t="s">
        <v>768</v>
      </c>
      <c r="E466" s="218">
        <v>0</v>
      </c>
      <c r="F466" s="218">
        <v>0</v>
      </c>
      <c r="G466" s="216"/>
      <c r="H466" s="217"/>
      <c r="L466" s="217"/>
    </row>
    <row r="467" spans="1:12" ht="14.25">
      <c r="A467" s="209" t="s">
        <v>769</v>
      </c>
      <c r="B467" s="218">
        <f>SUM(B468:B471)</f>
        <v>0</v>
      </c>
      <c r="C467" s="218">
        <f>SUM(C468:C471)</f>
        <v>0</v>
      </c>
      <c r="D467" s="211" t="s">
        <v>770</v>
      </c>
      <c r="E467" s="224">
        <f>E468+E495+E510</f>
        <v>0</v>
      </c>
      <c r="F467" s="225">
        <f>F468+F495+F510</f>
        <v>100</v>
      </c>
      <c r="G467" s="226"/>
      <c r="H467" s="217"/>
      <c r="L467" s="217"/>
    </row>
    <row r="468" spans="1:12" ht="14.25">
      <c r="A468" s="209" t="s">
        <v>771</v>
      </c>
      <c r="B468" s="215">
        <v>0</v>
      </c>
      <c r="C468" s="215">
        <v>0</v>
      </c>
      <c r="D468" s="211" t="s">
        <v>772</v>
      </c>
      <c r="E468" s="218">
        <f>SUM(E469:E494)</f>
        <v>0</v>
      </c>
      <c r="F468" s="213">
        <f>SUM(F469:F494)</f>
        <v>100</v>
      </c>
      <c r="G468" s="212"/>
      <c r="H468" s="217"/>
      <c r="L468" s="217"/>
    </row>
    <row r="469" spans="1:12" ht="14.25">
      <c r="A469" s="209" t="s">
        <v>773</v>
      </c>
      <c r="B469" s="215">
        <v>0</v>
      </c>
      <c r="C469" s="215">
        <v>0</v>
      </c>
      <c r="D469" s="209" t="s">
        <v>83</v>
      </c>
      <c r="E469" s="215">
        <v>0</v>
      </c>
      <c r="F469" s="215">
        <v>0</v>
      </c>
      <c r="G469" s="216"/>
      <c r="H469" s="217"/>
      <c r="L469" s="217"/>
    </row>
    <row r="470" spans="1:12" ht="14.25">
      <c r="A470" s="209" t="s">
        <v>774</v>
      </c>
      <c r="B470" s="215">
        <v>0</v>
      </c>
      <c r="C470" s="215">
        <v>0</v>
      </c>
      <c r="D470" s="209" t="s">
        <v>84</v>
      </c>
      <c r="E470" s="215">
        <v>0</v>
      </c>
      <c r="F470" s="215">
        <v>0</v>
      </c>
      <c r="G470" s="216"/>
      <c r="H470" s="217"/>
      <c r="L470" s="217"/>
    </row>
    <row r="471" spans="1:12" ht="14.25">
      <c r="A471" s="209" t="s">
        <v>775</v>
      </c>
      <c r="B471" s="215">
        <v>0</v>
      </c>
      <c r="C471" s="215">
        <v>0</v>
      </c>
      <c r="D471" s="209" t="s">
        <v>85</v>
      </c>
      <c r="E471" s="215">
        <v>0</v>
      </c>
      <c r="F471" s="215">
        <v>0</v>
      </c>
      <c r="G471" s="216"/>
      <c r="H471" s="217"/>
      <c r="L471" s="217"/>
    </row>
    <row r="472" spans="1:12" ht="14.25">
      <c r="A472" s="209" t="s">
        <v>776</v>
      </c>
      <c r="B472" s="218">
        <f>SUM(B473:B478)</f>
        <v>0</v>
      </c>
      <c r="C472" s="222">
        <f>SUM(C473:C478)</f>
        <v>5</v>
      </c>
      <c r="D472" s="211" t="s">
        <v>777</v>
      </c>
      <c r="E472" s="215">
        <v>0</v>
      </c>
      <c r="F472" s="214">
        <v>100</v>
      </c>
      <c r="G472" s="220"/>
      <c r="H472" s="217"/>
      <c r="L472" s="217"/>
    </row>
    <row r="473" spans="1:12" ht="14.25">
      <c r="A473" s="209" t="s">
        <v>725</v>
      </c>
      <c r="B473" s="215">
        <v>0</v>
      </c>
      <c r="C473" s="215">
        <v>0</v>
      </c>
      <c r="D473" s="211" t="s">
        <v>778</v>
      </c>
      <c r="E473" s="215">
        <v>0</v>
      </c>
      <c r="F473" s="215">
        <v>0</v>
      </c>
      <c r="G473" s="216"/>
      <c r="H473" s="217"/>
      <c r="L473" s="217"/>
    </row>
    <row r="474" spans="1:12" ht="14.25">
      <c r="A474" s="209" t="s">
        <v>779</v>
      </c>
      <c r="B474" s="215">
        <v>0</v>
      </c>
      <c r="C474" s="221">
        <v>5</v>
      </c>
      <c r="D474" s="211" t="s">
        <v>780</v>
      </c>
      <c r="E474" s="215">
        <v>0</v>
      </c>
      <c r="F474" s="215">
        <v>0</v>
      </c>
      <c r="G474" s="216"/>
      <c r="H474" s="217"/>
      <c r="L474" s="217"/>
    </row>
    <row r="475" spans="1:12" ht="14.25">
      <c r="A475" s="209" t="s">
        <v>781</v>
      </c>
      <c r="B475" s="215">
        <v>0</v>
      </c>
      <c r="C475" s="215">
        <v>0</v>
      </c>
      <c r="D475" s="211" t="s">
        <v>782</v>
      </c>
      <c r="E475" s="215">
        <v>0</v>
      </c>
      <c r="F475" s="215">
        <v>0</v>
      </c>
      <c r="G475" s="216"/>
      <c r="H475" s="217"/>
      <c r="L475" s="217"/>
    </row>
    <row r="476" spans="1:12" ht="14.25">
      <c r="A476" s="209" t="s">
        <v>783</v>
      </c>
      <c r="B476" s="215">
        <v>0</v>
      </c>
      <c r="C476" s="215">
        <v>0</v>
      </c>
      <c r="D476" s="211" t="s">
        <v>784</v>
      </c>
      <c r="E476" s="215">
        <v>0</v>
      </c>
      <c r="F476" s="215">
        <v>0</v>
      </c>
      <c r="G476" s="216"/>
      <c r="H476" s="217"/>
      <c r="L476" s="217"/>
    </row>
    <row r="477" spans="1:12" ht="14.25">
      <c r="A477" s="209" t="s">
        <v>785</v>
      </c>
      <c r="B477" s="215">
        <v>0</v>
      </c>
      <c r="C477" s="215">
        <v>0</v>
      </c>
      <c r="D477" s="209" t="s">
        <v>786</v>
      </c>
      <c r="E477" s="215">
        <v>0</v>
      </c>
      <c r="F477" s="215">
        <v>0</v>
      </c>
      <c r="G477" s="216"/>
      <c r="H477" s="217"/>
      <c r="L477" s="217"/>
    </row>
    <row r="478" spans="1:12" ht="14.25">
      <c r="A478" s="209" t="s">
        <v>787</v>
      </c>
      <c r="B478" s="215">
        <v>0</v>
      </c>
      <c r="C478" s="215">
        <v>0</v>
      </c>
      <c r="D478" s="209" t="s">
        <v>788</v>
      </c>
      <c r="E478" s="215">
        <v>0</v>
      </c>
      <c r="F478" s="215">
        <v>0</v>
      </c>
      <c r="G478" s="216"/>
      <c r="H478" s="217"/>
      <c r="L478" s="217"/>
    </row>
    <row r="479" spans="1:12" ht="14.25">
      <c r="A479" s="209" t="s">
        <v>789</v>
      </c>
      <c r="B479" s="218">
        <f>SUM(B480:B482)</f>
        <v>0</v>
      </c>
      <c r="C479" s="218">
        <f>SUM(C480:C482)</f>
        <v>0</v>
      </c>
      <c r="D479" s="211" t="s">
        <v>790</v>
      </c>
      <c r="E479" s="215">
        <v>0</v>
      </c>
      <c r="F479" s="215">
        <v>0</v>
      </c>
      <c r="G479" s="216"/>
      <c r="H479" s="217"/>
      <c r="L479" s="217"/>
    </row>
    <row r="480" spans="1:12" ht="14.25">
      <c r="A480" s="209" t="s">
        <v>791</v>
      </c>
      <c r="B480" s="215">
        <v>0</v>
      </c>
      <c r="C480" s="215">
        <v>0</v>
      </c>
      <c r="D480" s="209" t="s">
        <v>792</v>
      </c>
      <c r="E480" s="215">
        <v>0</v>
      </c>
      <c r="F480" s="215">
        <v>0</v>
      </c>
      <c r="G480" s="216"/>
      <c r="H480" s="217"/>
      <c r="L480" s="217"/>
    </row>
    <row r="481" spans="1:12" ht="14.25">
      <c r="A481" s="209" t="s">
        <v>793</v>
      </c>
      <c r="B481" s="215">
        <v>0</v>
      </c>
      <c r="C481" s="215">
        <v>0</v>
      </c>
      <c r="D481" s="209" t="s">
        <v>794</v>
      </c>
      <c r="E481" s="215">
        <v>0</v>
      </c>
      <c r="F481" s="215">
        <v>0</v>
      </c>
      <c r="G481" s="216"/>
      <c r="H481" s="217"/>
      <c r="L481" s="217"/>
    </row>
    <row r="482" spans="1:12" ht="14.25">
      <c r="A482" s="209" t="s">
        <v>795</v>
      </c>
      <c r="B482" s="215">
        <v>0</v>
      </c>
      <c r="C482" s="215">
        <v>0</v>
      </c>
      <c r="D482" s="209" t="s">
        <v>796</v>
      </c>
      <c r="E482" s="215">
        <v>0</v>
      </c>
      <c r="F482" s="215">
        <v>0</v>
      </c>
      <c r="G482" s="216"/>
      <c r="H482" s="217"/>
      <c r="L482" s="217"/>
    </row>
    <row r="483" spans="1:12" ht="14.25">
      <c r="A483" s="209" t="s">
        <v>797</v>
      </c>
      <c r="B483" s="218">
        <f>SUM(B484:B486)</f>
        <v>0</v>
      </c>
      <c r="C483" s="218">
        <f>SUM(C484:C486)</f>
        <v>0</v>
      </c>
      <c r="D483" s="211" t="s">
        <v>798</v>
      </c>
      <c r="E483" s="215">
        <v>0</v>
      </c>
      <c r="F483" s="215">
        <v>0</v>
      </c>
      <c r="G483" s="216"/>
      <c r="H483" s="217"/>
      <c r="L483" s="217"/>
    </row>
    <row r="484" spans="1:12" ht="14.25">
      <c r="A484" s="209" t="s">
        <v>799</v>
      </c>
      <c r="B484" s="215">
        <v>0</v>
      </c>
      <c r="C484" s="215">
        <v>0</v>
      </c>
      <c r="D484" s="211" t="s">
        <v>800</v>
      </c>
      <c r="E484" s="215">
        <v>0</v>
      </c>
      <c r="F484" s="215">
        <v>0</v>
      </c>
      <c r="G484" s="216"/>
      <c r="H484" s="217"/>
      <c r="L484" s="217"/>
    </row>
    <row r="485" spans="1:12" ht="14.25">
      <c r="A485" s="209" t="s">
        <v>801</v>
      </c>
      <c r="B485" s="215">
        <v>0</v>
      </c>
      <c r="C485" s="215">
        <v>0</v>
      </c>
      <c r="D485" s="211" t="s">
        <v>802</v>
      </c>
      <c r="E485" s="215">
        <v>0</v>
      </c>
      <c r="F485" s="215">
        <v>0</v>
      </c>
      <c r="G485" s="216"/>
      <c r="H485" s="217"/>
      <c r="L485" s="217"/>
    </row>
    <row r="486" spans="1:12" ht="14.25">
      <c r="A486" s="211" t="s">
        <v>803</v>
      </c>
      <c r="B486" s="215">
        <v>0</v>
      </c>
      <c r="C486" s="215">
        <v>0</v>
      </c>
      <c r="D486" s="211" t="s">
        <v>804</v>
      </c>
      <c r="E486" s="215">
        <v>0</v>
      </c>
      <c r="F486" s="215">
        <v>0</v>
      </c>
      <c r="G486" s="216"/>
      <c r="H486" s="217"/>
      <c r="L486" s="217"/>
    </row>
    <row r="487" spans="1:12" ht="14.25">
      <c r="A487" s="209" t="s">
        <v>805</v>
      </c>
      <c r="B487" s="218">
        <f>SUM(B488:B491)</f>
        <v>0</v>
      </c>
      <c r="C487" s="218">
        <f>SUM(C488:C491)</f>
        <v>0</v>
      </c>
      <c r="D487" s="211" t="s">
        <v>806</v>
      </c>
      <c r="E487" s="215">
        <v>0</v>
      </c>
      <c r="F487" s="215">
        <v>0</v>
      </c>
      <c r="G487" s="216"/>
      <c r="H487" s="217"/>
      <c r="L487" s="217"/>
    </row>
    <row r="488" spans="1:12" ht="14.25">
      <c r="A488" s="209" t="s">
        <v>807</v>
      </c>
      <c r="B488" s="215">
        <v>0</v>
      </c>
      <c r="C488" s="215">
        <v>0</v>
      </c>
      <c r="D488" s="211" t="s">
        <v>808</v>
      </c>
      <c r="E488" s="215">
        <v>0</v>
      </c>
      <c r="F488" s="215">
        <v>0</v>
      </c>
      <c r="G488" s="216"/>
      <c r="H488" s="217"/>
      <c r="L488" s="217"/>
    </row>
    <row r="489" spans="1:12" ht="14.25">
      <c r="A489" s="209" t="s">
        <v>809</v>
      </c>
      <c r="B489" s="215">
        <v>0</v>
      </c>
      <c r="C489" s="215">
        <v>0</v>
      </c>
      <c r="D489" s="211" t="s">
        <v>810</v>
      </c>
      <c r="E489" s="215">
        <v>0</v>
      </c>
      <c r="F489" s="215">
        <v>0</v>
      </c>
      <c r="G489" s="216"/>
      <c r="H489" s="217"/>
      <c r="L489" s="217"/>
    </row>
    <row r="490" spans="1:12" ht="14.25">
      <c r="A490" s="209" t="s">
        <v>811</v>
      </c>
      <c r="B490" s="215">
        <v>0</v>
      </c>
      <c r="C490" s="215">
        <v>0</v>
      </c>
      <c r="D490" s="211" t="s">
        <v>812</v>
      </c>
      <c r="E490" s="215">
        <v>0</v>
      </c>
      <c r="F490" s="215">
        <v>0</v>
      </c>
      <c r="G490" s="216"/>
      <c r="H490" s="217"/>
      <c r="L490" s="217"/>
    </row>
    <row r="491" spans="1:12" ht="14.25">
      <c r="A491" s="209" t="s">
        <v>813</v>
      </c>
      <c r="B491" s="215">
        <v>0</v>
      </c>
      <c r="C491" s="215">
        <v>0</v>
      </c>
      <c r="D491" s="211" t="s">
        <v>814</v>
      </c>
      <c r="E491" s="215">
        <v>0</v>
      </c>
      <c r="F491" s="215">
        <v>0</v>
      </c>
      <c r="G491" s="216"/>
      <c r="H491" s="217"/>
      <c r="L491" s="217"/>
    </row>
    <row r="492" spans="1:12" ht="14.25">
      <c r="A492" s="211" t="s">
        <v>815</v>
      </c>
      <c r="B492" s="225">
        <f>B493+B509+B517+B528+B537+B545</f>
        <v>65</v>
      </c>
      <c r="C492" s="225">
        <f>C493+C509+C517+C528+C537+C545</f>
        <v>87</v>
      </c>
      <c r="D492" s="211" t="s">
        <v>816</v>
      </c>
      <c r="E492" s="215">
        <v>0</v>
      </c>
      <c r="F492" s="215">
        <v>0</v>
      </c>
      <c r="G492" s="216"/>
      <c r="H492" s="217"/>
      <c r="L492" s="217"/>
    </row>
    <row r="493" spans="1:12" ht="14.25">
      <c r="A493" s="211" t="s">
        <v>817</v>
      </c>
      <c r="B493" s="222">
        <f>SUM(B494:B508)</f>
        <v>65</v>
      </c>
      <c r="C493" s="222">
        <f>SUM(C494:C508)</f>
        <v>87</v>
      </c>
      <c r="D493" s="211" t="s">
        <v>98</v>
      </c>
      <c r="E493" s="215">
        <v>0</v>
      </c>
      <c r="F493" s="215">
        <v>0</v>
      </c>
      <c r="G493" s="216"/>
      <c r="H493" s="217"/>
      <c r="L493" s="217"/>
    </row>
    <row r="494" spans="1:12" ht="14.25">
      <c r="A494" s="209" t="s">
        <v>83</v>
      </c>
      <c r="B494" s="215">
        <v>0</v>
      </c>
      <c r="C494" s="215">
        <v>0</v>
      </c>
      <c r="D494" s="211" t="s">
        <v>818</v>
      </c>
      <c r="E494" s="215">
        <v>0</v>
      </c>
      <c r="F494" s="215">
        <v>0</v>
      </c>
      <c r="G494" s="216"/>
      <c r="H494" s="217"/>
      <c r="L494" s="217"/>
    </row>
    <row r="495" spans="1:12" ht="14.25">
      <c r="A495" s="209" t="s">
        <v>84</v>
      </c>
      <c r="B495" s="215">
        <v>0</v>
      </c>
      <c r="C495" s="215">
        <v>0</v>
      </c>
      <c r="D495" s="209" t="s">
        <v>819</v>
      </c>
      <c r="E495" s="218">
        <f>SUM(E496:E509)</f>
        <v>0</v>
      </c>
      <c r="F495" s="218">
        <f>SUM(F496:F509)</f>
        <v>0</v>
      </c>
      <c r="G495" s="216"/>
      <c r="H495" s="217"/>
      <c r="L495" s="217"/>
    </row>
    <row r="496" spans="1:12" ht="14.25">
      <c r="A496" s="209" t="s">
        <v>85</v>
      </c>
      <c r="B496" s="215">
        <v>0</v>
      </c>
      <c r="C496" s="215">
        <v>0</v>
      </c>
      <c r="D496" s="209" t="s">
        <v>83</v>
      </c>
      <c r="E496" s="215">
        <v>0</v>
      </c>
      <c r="F496" s="215">
        <v>0</v>
      </c>
      <c r="G496" s="216"/>
      <c r="H496" s="217"/>
      <c r="L496" s="217"/>
    </row>
    <row r="497" spans="1:12" ht="14.25">
      <c r="A497" s="209" t="s">
        <v>820</v>
      </c>
      <c r="B497" s="215">
        <v>0</v>
      </c>
      <c r="C497" s="215">
        <v>0</v>
      </c>
      <c r="D497" s="209" t="s">
        <v>84</v>
      </c>
      <c r="E497" s="215">
        <v>0</v>
      </c>
      <c r="F497" s="215">
        <v>0</v>
      </c>
      <c r="G497" s="216"/>
      <c r="H497" s="217"/>
      <c r="L497" s="217"/>
    </row>
    <row r="498" spans="1:12" ht="14.25">
      <c r="A498" s="209" t="s">
        <v>821</v>
      </c>
      <c r="B498" s="215">
        <v>0</v>
      </c>
      <c r="C498" s="215">
        <v>0</v>
      </c>
      <c r="D498" s="209" t="s">
        <v>85</v>
      </c>
      <c r="E498" s="215">
        <v>0</v>
      </c>
      <c r="F498" s="215">
        <v>0</v>
      </c>
      <c r="G498" s="216"/>
      <c r="H498" s="217"/>
      <c r="L498" s="217"/>
    </row>
    <row r="499" spans="1:12" ht="14.25">
      <c r="A499" s="209" t="s">
        <v>822</v>
      </c>
      <c r="B499" s="215">
        <v>0</v>
      </c>
      <c r="C499" s="215">
        <v>0</v>
      </c>
      <c r="D499" s="209" t="s">
        <v>823</v>
      </c>
      <c r="E499" s="215">
        <v>0</v>
      </c>
      <c r="F499" s="215">
        <v>0</v>
      </c>
      <c r="G499" s="216"/>
      <c r="H499" s="217"/>
      <c r="L499" s="217"/>
    </row>
    <row r="500" spans="1:12" ht="14.25">
      <c r="A500" s="209" t="s">
        <v>824</v>
      </c>
      <c r="B500" s="215">
        <v>0</v>
      </c>
      <c r="C500" s="215">
        <v>0</v>
      </c>
      <c r="D500" s="209" t="s">
        <v>825</v>
      </c>
      <c r="E500" s="215">
        <v>0</v>
      </c>
      <c r="F500" s="215">
        <v>0</v>
      </c>
      <c r="G500" s="216"/>
      <c r="H500" s="217"/>
      <c r="L500" s="217"/>
    </row>
    <row r="501" spans="1:12" ht="14.25">
      <c r="A501" s="209" t="s">
        <v>826</v>
      </c>
      <c r="B501" s="215">
        <v>0</v>
      </c>
      <c r="C501" s="221">
        <v>12</v>
      </c>
      <c r="D501" s="209" t="s">
        <v>827</v>
      </c>
      <c r="E501" s="215">
        <v>0</v>
      </c>
      <c r="F501" s="215">
        <v>0</v>
      </c>
      <c r="G501" s="216"/>
      <c r="H501" s="217"/>
      <c r="L501" s="217"/>
    </row>
    <row r="502" spans="1:12" ht="14.25">
      <c r="A502" s="209" t="s">
        <v>828</v>
      </c>
      <c r="B502" s="221">
        <v>62</v>
      </c>
      <c r="C502" s="221">
        <v>72</v>
      </c>
      <c r="D502" s="209" t="s">
        <v>829</v>
      </c>
      <c r="E502" s="215">
        <v>0</v>
      </c>
      <c r="F502" s="215">
        <v>0</v>
      </c>
      <c r="G502" s="216"/>
      <c r="H502" s="217"/>
      <c r="J502" s="217"/>
      <c r="L502" s="217"/>
    </row>
    <row r="503" spans="1:12" ht="14.25">
      <c r="A503" s="211" t="s">
        <v>830</v>
      </c>
      <c r="B503" s="221">
        <v>0</v>
      </c>
      <c r="C503" s="221">
        <v>0</v>
      </c>
      <c r="D503" s="209" t="s">
        <v>831</v>
      </c>
      <c r="E503" s="215">
        <v>0</v>
      </c>
      <c r="F503" s="215">
        <v>0</v>
      </c>
      <c r="G503" s="216"/>
      <c r="H503" s="217"/>
      <c r="L503" s="217"/>
    </row>
    <row r="504" spans="1:12" ht="14.25">
      <c r="A504" s="209" t="s">
        <v>832</v>
      </c>
      <c r="B504" s="221">
        <v>0</v>
      </c>
      <c r="C504" s="221">
        <v>0</v>
      </c>
      <c r="D504" s="209" t="s">
        <v>833</v>
      </c>
      <c r="E504" s="215">
        <v>0</v>
      </c>
      <c r="F504" s="215">
        <v>0</v>
      </c>
      <c r="G504" s="216"/>
      <c r="H504" s="217"/>
      <c r="L504" s="217"/>
    </row>
    <row r="505" spans="1:12" ht="14.25">
      <c r="A505" s="211" t="s">
        <v>834</v>
      </c>
      <c r="B505" s="221">
        <v>0</v>
      </c>
      <c r="C505" s="221">
        <v>0</v>
      </c>
      <c r="D505" s="209" t="s">
        <v>835</v>
      </c>
      <c r="E505" s="215">
        <v>0</v>
      </c>
      <c r="F505" s="215">
        <v>0</v>
      </c>
      <c r="G505" s="216"/>
      <c r="H505" s="217"/>
      <c r="L505" s="217"/>
    </row>
    <row r="506" spans="1:12" ht="14.25">
      <c r="A506" s="211" t="s">
        <v>836</v>
      </c>
      <c r="B506" s="221">
        <v>0</v>
      </c>
      <c r="C506" s="221">
        <v>0</v>
      </c>
      <c r="D506" s="209" t="s">
        <v>837</v>
      </c>
      <c r="E506" s="215">
        <v>0</v>
      </c>
      <c r="F506" s="215">
        <v>0</v>
      </c>
      <c r="G506" s="216"/>
      <c r="H506" s="217"/>
      <c r="L506" s="217"/>
    </row>
    <row r="507" spans="1:12" ht="14.25">
      <c r="A507" s="211" t="s">
        <v>838</v>
      </c>
      <c r="B507" s="221">
        <v>0</v>
      </c>
      <c r="C507" s="221">
        <v>0</v>
      </c>
      <c r="D507" s="209" t="s">
        <v>839</v>
      </c>
      <c r="E507" s="215">
        <v>0</v>
      </c>
      <c r="F507" s="215">
        <v>0</v>
      </c>
      <c r="G507" s="216"/>
      <c r="H507" s="217"/>
      <c r="L507" s="217"/>
    </row>
    <row r="508" spans="1:12" ht="14.25">
      <c r="A508" s="211" t="s">
        <v>840</v>
      </c>
      <c r="B508" s="221">
        <v>3</v>
      </c>
      <c r="C508" s="221">
        <v>3</v>
      </c>
      <c r="D508" s="209" t="s">
        <v>841</v>
      </c>
      <c r="E508" s="215">
        <v>0</v>
      </c>
      <c r="F508" s="215">
        <v>0</v>
      </c>
      <c r="G508" s="216"/>
      <c r="H508" s="217"/>
      <c r="J508" s="217"/>
      <c r="L508" s="217"/>
    </row>
    <row r="509" spans="1:12" ht="14.25">
      <c r="A509" s="209" t="s">
        <v>842</v>
      </c>
      <c r="B509" s="218">
        <f>SUM(B510:B516)</f>
        <v>0</v>
      </c>
      <c r="C509" s="218">
        <f>SUM(C510:C516)</f>
        <v>0</v>
      </c>
      <c r="D509" s="209" t="s">
        <v>843</v>
      </c>
      <c r="E509" s="215">
        <v>0</v>
      </c>
      <c r="F509" s="215">
        <v>0</v>
      </c>
      <c r="G509" s="216"/>
      <c r="H509" s="217"/>
      <c r="L509" s="217"/>
    </row>
    <row r="510" spans="1:12" ht="14.25">
      <c r="A510" s="209" t="s">
        <v>83</v>
      </c>
      <c r="B510" s="215">
        <v>0</v>
      </c>
      <c r="C510" s="215">
        <v>0</v>
      </c>
      <c r="D510" s="211" t="s">
        <v>844</v>
      </c>
      <c r="E510" s="218">
        <f>SUM(E511)</f>
        <v>0</v>
      </c>
      <c r="F510" s="218">
        <f>SUM(F511)</f>
        <v>0</v>
      </c>
      <c r="G510" s="216"/>
      <c r="H510" s="217"/>
      <c r="L510" s="217"/>
    </row>
    <row r="511" spans="1:12" ht="14.25">
      <c r="A511" s="209" t="s">
        <v>84</v>
      </c>
      <c r="B511" s="215">
        <v>0</v>
      </c>
      <c r="C511" s="215">
        <v>0</v>
      </c>
      <c r="D511" s="211" t="s">
        <v>845</v>
      </c>
      <c r="E511" s="215">
        <v>0</v>
      </c>
      <c r="F511" s="215">
        <v>0</v>
      </c>
      <c r="G511" s="216"/>
      <c r="H511" s="217"/>
      <c r="L511" s="217"/>
    </row>
    <row r="512" spans="1:12" ht="14.25">
      <c r="A512" s="209" t="s">
        <v>85</v>
      </c>
      <c r="B512" s="215">
        <v>0</v>
      </c>
      <c r="C512" s="215">
        <v>0</v>
      </c>
      <c r="D512" s="209" t="s">
        <v>846</v>
      </c>
      <c r="E512" s="225">
        <f>E513+E524+E528</f>
        <v>8</v>
      </c>
      <c r="F512" s="225">
        <f>F513+F524+F528</f>
        <v>5</v>
      </c>
      <c r="G512" s="226"/>
      <c r="H512" s="217"/>
      <c r="L512" s="217"/>
    </row>
    <row r="513" spans="1:12" ht="14.25">
      <c r="A513" s="209" t="s">
        <v>847</v>
      </c>
      <c r="B513" s="215">
        <v>0</v>
      </c>
      <c r="C513" s="215">
        <v>0</v>
      </c>
      <c r="D513" s="209" t="s">
        <v>848</v>
      </c>
      <c r="E513" s="222">
        <f>SUM(E514:E523)</f>
        <v>8</v>
      </c>
      <c r="F513" s="222">
        <f>SUM(F514:F523)</f>
        <v>5</v>
      </c>
      <c r="G513" s="226"/>
      <c r="H513" s="217"/>
      <c r="L513" s="217"/>
    </row>
    <row r="514" spans="1:12" ht="14.25">
      <c r="A514" s="209" t="s">
        <v>849</v>
      </c>
      <c r="B514" s="215">
        <v>0</v>
      </c>
      <c r="C514" s="215">
        <v>0</v>
      </c>
      <c r="D514" s="209" t="s">
        <v>850</v>
      </c>
      <c r="E514" s="215">
        <v>0</v>
      </c>
      <c r="F514" s="215">
        <v>0</v>
      </c>
      <c r="G514" s="216"/>
      <c r="H514" s="217"/>
      <c r="L514" s="217"/>
    </row>
    <row r="515" spans="1:12" ht="14.25">
      <c r="A515" s="209" t="s">
        <v>851</v>
      </c>
      <c r="B515" s="215">
        <v>0</v>
      </c>
      <c r="C515" s="215">
        <v>0</v>
      </c>
      <c r="D515" s="209" t="s">
        <v>852</v>
      </c>
      <c r="E515" s="215">
        <v>0</v>
      </c>
      <c r="F515" s="215">
        <v>0</v>
      </c>
      <c r="G515" s="216"/>
      <c r="H515" s="217"/>
      <c r="L515" s="217"/>
    </row>
    <row r="516" spans="1:12" ht="14.25">
      <c r="A516" s="209" t="s">
        <v>853</v>
      </c>
      <c r="B516" s="215">
        <v>0</v>
      </c>
      <c r="C516" s="215">
        <v>0</v>
      </c>
      <c r="D516" s="209" t="s">
        <v>854</v>
      </c>
      <c r="E516" s="215">
        <v>0</v>
      </c>
      <c r="F516" s="215">
        <v>0</v>
      </c>
      <c r="G516" s="216"/>
      <c r="H516" s="217"/>
      <c r="L516" s="217"/>
    </row>
    <row r="517" spans="1:12" ht="14.25">
      <c r="A517" s="209" t="s">
        <v>855</v>
      </c>
      <c r="B517" s="218">
        <f>SUM(B518:B527)</f>
        <v>0</v>
      </c>
      <c r="C517" s="218">
        <f>SUM(C518:C527)</f>
        <v>0</v>
      </c>
      <c r="D517" s="209" t="s">
        <v>856</v>
      </c>
      <c r="E517" s="215">
        <v>0</v>
      </c>
      <c r="F517" s="215">
        <v>0</v>
      </c>
      <c r="G517" s="216"/>
      <c r="H517" s="217"/>
      <c r="L517" s="217"/>
    </row>
    <row r="518" spans="1:14" ht="14.25">
      <c r="A518" s="209" t="s">
        <v>83</v>
      </c>
      <c r="B518" s="215">
        <v>0</v>
      </c>
      <c r="C518" s="215">
        <v>0</v>
      </c>
      <c r="D518" s="209" t="s">
        <v>857</v>
      </c>
      <c r="E518" s="221">
        <v>8</v>
      </c>
      <c r="F518" s="221">
        <v>5</v>
      </c>
      <c r="G518" s="226"/>
      <c r="H518" s="217"/>
      <c r="L518" s="217"/>
      <c r="N518" s="217"/>
    </row>
    <row r="519" spans="1:12" ht="14.25">
      <c r="A519" s="209" t="s">
        <v>84</v>
      </c>
      <c r="B519" s="215">
        <v>0</v>
      </c>
      <c r="C519" s="215">
        <v>0</v>
      </c>
      <c r="D519" s="209" t="s">
        <v>858</v>
      </c>
      <c r="E519" s="215">
        <v>0</v>
      </c>
      <c r="F519" s="215">
        <v>0</v>
      </c>
      <c r="G519" s="216"/>
      <c r="H519" s="217"/>
      <c r="L519" s="217"/>
    </row>
    <row r="520" spans="1:12" ht="14.25">
      <c r="A520" s="209" t="s">
        <v>85</v>
      </c>
      <c r="B520" s="215">
        <v>0</v>
      </c>
      <c r="C520" s="215">
        <v>0</v>
      </c>
      <c r="D520" s="209" t="s">
        <v>859</v>
      </c>
      <c r="E520" s="215">
        <v>0</v>
      </c>
      <c r="F520" s="215">
        <v>0</v>
      </c>
      <c r="G520" s="216"/>
      <c r="H520" s="217"/>
      <c r="L520" s="217"/>
    </row>
    <row r="521" spans="1:12" ht="14.25">
      <c r="A521" s="209" t="s">
        <v>860</v>
      </c>
      <c r="B521" s="215">
        <v>0</v>
      </c>
      <c r="C521" s="215">
        <v>0</v>
      </c>
      <c r="D521" s="211" t="s">
        <v>861</v>
      </c>
      <c r="E521" s="215">
        <v>0</v>
      </c>
      <c r="F521" s="215">
        <v>0</v>
      </c>
      <c r="G521" s="216"/>
      <c r="H521" s="217"/>
      <c r="L521" s="217"/>
    </row>
    <row r="522" spans="1:12" ht="14.25">
      <c r="A522" s="209" t="s">
        <v>862</v>
      </c>
      <c r="B522" s="215">
        <v>0</v>
      </c>
      <c r="C522" s="215">
        <v>0</v>
      </c>
      <c r="D522" s="211" t="s">
        <v>863</v>
      </c>
      <c r="E522" s="215">
        <v>0</v>
      </c>
      <c r="F522" s="215">
        <v>0</v>
      </c>
      <c r="G522" s="216"/>
      <c r="H522" s="217"/>
      <c r="L522" s="217"/>
    </row>
    <row r="523" spans="1:12" ht="14.25">
      <c r="A523" s="209" t="s">
        <v>864</v>
      </c>
      <c r="B523" s="215">
        <v>0</v>
      </c>
      <c r="C523" s="215">
        <v>0</v>
      </c>
      <c r="D523" s="209" t="s">
        <v>865</v>
      </c>
      <c r="E523" s="215">
        <v>0</v>
      </c>
      <c r="F523" s="215">
        <v>0</v>
      </c>
      <c r="G523" s="216"/>
      <c r="H523" s="217"/>
      <c r="L523" s="217"/>
    </row>
    <row r="524" spans="1:12" ht="14.25">
      <c r="A524" s="209" t="s">
        <v>866</v>
      </c>
      <c r="B524" s="215">
        <v>0</v>
      </c>
      <c r="C524" s="215">
        <v>0</v>
      </c>
      <c r="D524" s="209" t="s">
        <v>867</v>
      </c>
      <c r="E524" s="218">
        <f>SUM(E525:E527)</f>
        <v>0</v>
      </c>
      <c r="F524" s="218">
        <f>SUM(F525:F527)</f>
        <v>0</v>
      </c>
      <c r="G524" s="216"/>
      <c r="H524" s="217"/>
      <c r="L524" s="217"/>
    </row>
    <row r="525" spans="1:12" ht="14.25">
      <c r="A525" s="209" t="s">
        <v>868</v>
      </c>
      <c r="B525" s="215">
        <v>0</v>
      </c>
      <c r="C525" s="215">
        <v>0</v>
      </c>
      <c r="D525" s="209" t="s">
        <v>869</v>
      </c>
      <c r="E525" s="215">
        <v>0</v>
      </c>
      <c r="F525" s="215">
        <v>0</v>
      </c>
      <c r="G525" s="216"/>
      <c r="H525" s="217"/>
      <c r="L525" s="217"/>
    </row>
    <row r="526" spans="1:12" ht="14.25">
      <c r="A526" s="209" t="s">
        <v>870</v>
      </c>
      <c r="B526" s="215">
        <v>0</v>
      </c>
      <c r="C526" s="215">
        <v>0</v>
      </c>
      <c r="D526" s="209" t="s">
        <v>871</v>
      </c>
      <c r="E526" s="215">
        <v>0</v>
      </c>
      <c r="F526" s="215">
        <v>0</v>
      </c>
      <c r="G526" s="216"/>
      <c r="H526" s="217"/>
      <c r="L526" s="217"/>
    </row>
    <row r="527" spans="1:12" ht="14.25">
      <c r="A527" s="209" t="s">
        <v>872</v>
      </c>
      <c r="B527" s="215">
        <v>0</v>
      </c>
      <c r="C527" s="215">
        <v>0</v>
      </c>
      <c r="D527" s="209" t="s">
        <v>873</v>
      </c>
      <c r="E527" s="215">
        <v>0</v>
      </c>
      <c r="F527" s="215">
        <v>0</v>
      </c>
      <c r="G527" s="216"/>
      <c r="H527" s="217"/>
      <c r="L527" s="217"/>
    </row>
    <row r="528" spans="1:12" ht="14.25">
      <c r="A528" s="211" t="s">
        <v>874</v>
      </c>
      <c r="B528" s="218">
        <f>SUM(B529:B536)</f>
        <v>0</v>
      </c>
      <c r="C528" s="218">
        <f>SUM(C529:C536)</f>
        <v>0</v>
      </c>
      <c r="D528" s="209" t="s">
        <v>875</v>
      </c>
      <c r="E528" s="218">
        <f>SUM(E529:E531)</f>
        <v>0</v>
      </c>
      <c r="F528" s="218">
        <f>SUM(F529:F531)</f>
        <v>0</v>
      </c>
      <c r="G528" s="216"/>
      <c r="H528" s="217"/>
      <c r="L528" s="217"/>
    </row>
    <row r="529" spans="1:12" ht="14.25">
      <c r="A529" s="209" t="s">
        <v>83</v>
      </c>
      <c r="B529" s="215">
        <v>0</v>
      </c>
      <c r="C529" s="215">
        <v>0</v>
      </c>
      <c r="D529" s="209" t="s">
        <v>876</v>
      </c>
      <c r="E529" s="215">
        <v>0</v>
      </c>
      <c r="F529" s="215">
        <v>0</v>
      </c>
      <c r="G529" s="216"/>
      <c r="H529" s="217"/>
      <c r="L529" s="217"/>
    </row>
    <row r="530" spans="1:12" ht="14.25">
      <c r="A530" s="209" t="s">
        <v>84</v>
      </c>
      <c r="B530" s="215">
        <v>0</v>
      </c>
      <c r="C530" s="215">
        <v>0</v>
      </c>
      <c r="D530" s="209" t="s">
        <v>877</v>
      </c>
      <c r="E530" s="215">
        <v>0</v>
      </c>
      <c r="F530" s="215">
        <v>0</v>
      </c>
      <c r="G530" s="216"/>
      <c r="H530" s="217"/>
      <c r="L530" s="217"/>
    </row>
    <row r="531" spans="1:12" ht="14.25">
      <c r="A531" s="209" t="s">
        <v>85</v>
      </c>
      <c r="B531" s="215">
        <v>0</v>
      </c>
      <c r="C531" s="215">
        <v>0</v>
      </c>
      <c r="D531" s="209" t="s">
        <v>878</v>
      </c>
      <c r="E531" s="215">
        <v>0</v>
      </c>
      <c r="F531" s="215">
        <v>0</v>
      </c>
      <c r="G531" s="216"/>
      <c r="H531" s="217"/>
      <c r="L531" s="217"/>
    </row>
    <row r="532" spans="1:12" ht="14.25">
      <c r="A532" s="209" t="s">
        <v>879</v>
      </c>
      <c r="B532" s="215">
        <v>0</v>
      </c>
      <c r="C532" s="215">
        <v>0</v>
      </c>
      <c r="D532" s="209" t="s">
        <v>880</v>
      </c>
      <c r="E532" s="224">
        <f>E533+E551+E557+E563</f>
        <v>0</v>
      </c>
      <c r="F532" s="224">
        <f>F533+F551+F557+F563</f>
        <v>0</v>
      </c>
      <c r="G532" s="216"/>
      <c r="H532" s="217"/>
      <c r="L532" s="217"/>
    </row>
    <row r="533" spans="1:12" ht="14.25">
      <c r="A533" s="209" t="s">
        <v>881</v>
      </c>
      <c r="B533" s="215">
        <v>0</v>
      </c>
      <c r="C533" s="215">
        <v>0</v>
      </c>
      <c r="D533" s="211" t="s">
        <v>882</v>
      </c>
      <c r="E533" s="218">
        <f>SUM(E534:E550)</f>
        <v>0</v>
      </c>
      <c r="F533" s="218">
        <f>SUM(F534:F550)</f>
        <v>0</v>
      </c>
      <c r="G533" s="216"/>
      <c r="H533" s="217"/>
      <c r="L533" s="217"/>
    </row>
    <row r="534" spans="1:12" ht="14.25">
      <c r="A534" s="209" t="s">
        <v>883</v>
      </c>
      <c r="B534" s="215">
        <v>0</v>
      </c>
      <c r="C534" s="215">
        <v>0</v>
      </c>
      <c r="D534" s="209" t="s">
        <v>83</v>
      </c>
      <c r="E534" s="215">
        <v>0</v>
      </c>
      <c r="F534" s="215">
        <v>0</v>
      </c>
      <c r="G534" s="216"/>
      <c r="H534" s="217"/>
      <c r="L534" s="217"/>
    </row>
    <row r="535" spans="1:12" ht="14.25">
      <c r="A535" s="211" t="s">
        <v>884</v>
      </c>
      <c r="B535" s="215">
        <v>0</v>
      </c>
      <c r="C535" s="215">
        <v>0</v>
      </c>
      <c r="D535" s="209" t="s">
        <v>84</v>
      </c>
      <c r="E535" s="215">
        <v>0</v>
      </c>
      <c r="F535" s="215">
        <v>0</v>
      </c>
      <c r="G535" s="216"/>
      <c r="H535" s="217"/>
      <c r="L535" s="217"/>
    </row>
    <row r="536" spans="1:12" ht="14.25">
      <c r="A536" s="211" t="s">
        <v>885</v>
      </c>
      <c r="B536" s="215">
        <v>0</v>
      </c>
      <c r="C536" s="215">
        <v>0</v>
      </c>
      <c r="D536" s="209" t="s">
        <v>85</v>
      </c>
      <c r="E536" s="215">
        <v>0</v>
      </c>
      <c r="F536" s="215">
        <v>0</v>
      </c>
      <c r="G536" s="216"/>
      <c r="H536" s="217"/>
      <c r="L536" s="217"/>
    </row>
    <row r="537" spans="1:12" ht="14.25">
      <c r="A537" s="211" t="s">
        <v>886</v>
      </c>
      <c r="B537" s="218">
        <f>SUM(B538:B544)</f>
        <v>0</v>
      </c>
      <c r="C537" s="218">
        <f>SUM(C538:C544)</f>
        <v>0</v>
      </c>
      <c r="D537" s="211" t="s">
        <v>887</v>
      </c>
      <c r="E537" s="215">
        <v>0</v>
      </c>
      <c r="F537" s="215">
        <v>0</v>
      </c>
      <c r="G537" s="216"/>
      <c r="H537" s="217"/>
      <c r="L537" s="217"/>
    </row>
    <row r="538" spans="1:12" ht="14.25">
      <c r="A538" s="209" t="s">
        <v>83</v>
      </c>
      <c r="B538" s="215">
        <v>0</v>
      </c>
      <c r="C538" s="215">
        <v>0</v>
      </c>
      <c r="D538" s="211" t="s">
        <v>888</v>
      </c>
      <c r="E538" s="215">
        <v>0</v>
      </c>
      <c r="F538" s="215">
        <v>0</v>
      </c>
      <c r="G538" s="216"/>
      <c r="H538" s="217"/>
      <c r="L538" s="217"/>
    </row>
    <row r="539" spans="1:12" ht="14.25">
      <c r="A539" s="209" t="s">
        <v>84</v>
      </c>
      <c r="B539" s="215">
        <v>0</v>
      </c>
      <c r="C539" s="215">
        <v>0</v>
      </c>
      <c r="D539" s="211" t="s">
        <v>889</v>
      </c>
      <c r="E539" s="215">
        <v>0</v>
      </c>
      <c r="F539" s="215">
        <v>0</v>
      </c>
      <c r="G539" s="216"/>
      <c r="H539" s="217"/>
      <c r="L539" s="217"/>
    </row>
    <row r="540" spans="1:12" ht="14.25">
      <c r="A540" s="211" t="s">
        <v>85</v>
      </c>
      <c r="B540" s="215">
        <v>0</v>
      </c>
      <c r="C540" s="215">
        <v>0</v>
      </c>
      <c r="D540" s="209" t="s">
        <v>890</v>
      </c>
      <c r="E540" s="215">
        <v>0</v>
      </c>
      <c r="F540" s="215">
        <v>0</v>
      </c>
      <c r="G540" s="216"/>
      <c r="H540" s="217"/>
      <c r="L540" s="217"/>
    </row>
    <row r="541" spans="1:12" ht="14.25">
      <c r="A541" s="211" t="s">
        <v>891</v>
      </c>
      <c r="B541" s="215">
        <v>0</v>
      </c>
      <c r="C541" s="215">
        <v>0</v>
      </c>
      <c r="D541" s="209" t="s">
        <v>892</v>
      </c>
      <c r="E541" s="215">
        <v>0</v>
      </c>
      <c r="F541" s="215">
        <v>0</v>
      </c>
      <c r="G541" s="216"/>
      <c r="H541" s="217"/>
      <c r="L541" s="217"/>
    </row>
    <row r="542" spans="1:12" ht="14.25">
      <c r="A542" s="211" t="s">
        <v>893</v>
      </c>
      <c r="B542" s="215">
        <v>0</v>
      </c>
      <c r="C542" s="215">
        <v>0</v>
      </c>
      <c r="D542" s="209" t="s">
        <v>894</v>
      </c>
      <c r="E542" s="215">
        <v>0</v>
      </c>
      <c r="F542" s="215">
        <v>0</v>
      </c>
      <c r="G542" s="216"/>
      <c r="H542" s="217"/>
      <c r="L542" s="217"/>
    </row>
    <row r="543" spans="1:12" ht="14.25">
      <c r="A543" s="211" t="s">
        <v>895</v>
      </c>
      <c r="B543" s="215">
        <v>0</v>
      </c>
      <c r="C543" s="215">
        <v>0</v>
      </c>
      <c r="D543" s="209" t="s">
        <v>896</v>
      </c>
      <c r="E543" s="215">
        <v>0</v>
      </c>
      <c r="F543" s="215">
        <v>0</v>
      </c>
      <c r="G543" s="216"/>
      <c r="H543" s="217"/>
      <c r="L543" s="217"/>
    </row>
    <row r="544" spans="1:12" ht="14.25">
      <c r="A544" s="211" t="s">
        <v>897</v>
      </c>
      <c r="B544" s="215">
        <v>0</v>
      </c>
      <c r="C544" s="215">
        <v>0</v>
      </c>
      <c r="D544" s="209" t="s">
        <v>898</v>
      </c>
      <c r="E544" s="215">
        <v>0</v>
      </c>
      <c r="F544" s="215">
        <v>0</v>
      </c>
      <c r="G544" s="216"/>
      <c r="H544" s="217"/>
      <c r="L544" s="217"/>
    </row>
    <row r="545" spans="1:12" ht="14.25">
      <c r="A545" s="211" t="s">
        <v>899</v>
      </c>
      <c r="B545" s="218">
        <f>SUM(B546:B548)</f>
        <v>0</v>
      </c>
      <c r="C545" s="218">
        <f>SUM(C546:C548)</f>
        <v>0</v>
      </c>
      <c r="D545" s="209" t="s">
        <v>900</v>
      </c>
      <c r="E545" s="215">
        <v>0</v>
      </c>
      <c r="F545" s="215">
        <v>0</v>
      </c>
      <c r="G545" s="216"/>
      <c r="H545" s="217"/>
      <c r="L545" s="217"/>
    </row>
    <row r="546" spans="1:12" ht="14.25">
      <c r="A546" s="209" t="s">
        <v>901</v>
      </c>
      <c r="B546" s="215">
        <v>0</v>
      </c>
      <c r="C546" s="215">
        <v>0</v>
      </c>
      <c r="D546" s="211" t="s">
        <v>902</v>
      </c>
      <c r="E546" s="215">
        <v>0</v>
      </c>
      <c r="F546" s="215">
        <v>0</v>
      </c>
      <c r="G546" s="216"/>
      <c r="H546" s="217"/>
      <c r="L546" s="217"/>
    </row>
    <row r="547" spans="1:12" ht="14.25">
      <c r="A547" s="209" t="s">
        <v>903</v>
      </c>
      <c r="B547" s="215">
        <v>0</v>
      </c>
      <c r="C547" s="215">
        <v>0</v>
      </c>
      <c r="D547" s="211" t="s">
        <v>904</v>
      </c>
      <c r="E547" s="215">
        <v>0</v>
      </c>
      <c r="F547" s="215">
        <v>0</v>
      </c>
      <c r="G547" s="216"/>
      <c r="H547" s="217"/>
      <c r="L547" s="217"/>
    </row>
    <row r="548" spans="1:12" ht="14.25">
      <c r="A548" s="209" t="s">
        <v>905</v>
      </c>
      <c r="B548" s="215">
        <v>0</v>
      </c>
      <c r="C548" s="215">
        <v>0</v>
      </c>
      <c r="D548" s="211" t="s">
        <v>906</v>
      </c>
      <c r="E548" s="215">
        <v>0</v>
      </c>
      <c r="F548" s="215">
        <v>0</v>
      </c>
      <c r="G548" s="216"/>
      <c r="H548" s="217"/>
      <c r="L548" s="217"/>
    </row>
    <row r="549" spans="1:12" ht="14.25">
      <c r="A549" s="209" t="s">
        <v>907</v>
      </c>
      <c r="B549" s="225">
        <f>B550+B569+B577+B579+B588+B592+B602+B611+B618+B626+B635+B640+B643+B646+B649+B652+B655+B659+B663+B671+B674</f>
        <v>491</v>
      </c>
      <c r="C549" s="225">
        <f>C550+C569+C577+C579+C588+C592+C602+C611+C618+C626+C635+C640+C643+C646+C649+C652+C655+C659+C663+C671+C674</f>
        <v>148</v>
      </c>
      <c r="D549" s="211" t="s">
        <v>98</v>
      </c>
      <c r="E549" s="215">
        <v>0</v>
      </c>
      <c r="F549" s="215">
        <v>0</v>
      </c>
      <c r="G549" s="216"/>
      <c r="H549" s="217"/>
      <c r="L549" s="217"/>
    </row>
    <row r="550" spans="1:12" ht="14.25">
      <c r="A550" s="209" t="s">
        <v>908</v>
      </c>
      <c r="B550" s="222">
        <f>SUM(B551:B568)</f>
        <v>223</v>
      </c>
      <c r="C550" s="222">
        <f>SUM(C551:C568)</f>
        <v>6</v>
      </c>
      <c r="D550" s="211" t="s">
        <v>909</v>
      </c>
      <c r="E550" s="215">
        <v>0</v>
      </c>
      <c r="F550" s="215">
        <v>0</v>
      </c>
      <c r="G550" s="216"/>
      <c r="H550" s="217"/>
      <c r="L550" s="217"/>
    </row>
    <row r="551" spans="1:12" ht="14.25">
      <c r="A551" s="209" t="s">
        <v>83</v>
      </c>
      <c r="B551" s="215">
        <v>0</v>
      </c>
      <c r="C551" s="215">
        <v>0</v>
      </c>
      <c r="D551" s="209" t="s">
        <v>910</v>
      </c>
      <c r="E551" s="218">
        <f>SUM(E552:E556)</f>
        <v>0</v>
      </c>
      <c r="F551" s="218">
        <f>SUM(F552:F556)</f>
        <v>0</v>
      </c>
      <c r="G551" s="216"/>
      <c r="H551" s="217"/>
      <c r="L551" s="217"/>
    </row>
    <row r="552" spans="1:12" ht="14.25">
      <c r="A552" s="209" t="s">
        <v>84</v>
      </c>
      <c r="B552" s="215">
        <v>0</v>
      </c>
      <c r="C552" s="215">
        <v>0</v>
      </c>
      <c r="D552" s="211" t="s">
        <v>911</v>
      </c>
      <c r="E552" s="215">
        <v>0</v>
      </c>
      <c r="F552" s="215">
        <v>0</v>
      </c>
      <c r="G552" s="216"/>
      <c r="H552" s="217"/>
      <c r="L552" s="217"/>
    </row>
    <row r="553" spans="1:12" ht="14.25">
      <c r="A553" s="209" t="s">
        <v>85</v>
      </c>
      <c r="B553" s="215">
        <v>0</v>
      </c>
      <c r="C553" s="215">
        <v>0</v>
      </c>
      <c r="D553" s="209" t="s">
        <v>912</v>
      </c>
      <c r="E553" s="215">
        <v>0</v>
      </c>
      <c r="F553" s="215">
        <v>0</v>
      </c>
      <c r="G553" s="216"/>
      <c r="H553" s="217"/>
      <c r="L553" s="217"/>
    </row>
    <row r="554" spans="1:12" ht="14.25">
      <c r="A554" s="209" t="s">
        <v>913</v>
      </c>
      <c r="B554" s="215">
        <v>0</v>
      </c>
      <c r="C554" s="215">
        <v>0</v>
      </c>
      <c r="D554" s="209" t="s">
        <v>914</v>
      </c>
      <c r="E554" s="215">
        <v>0</v>
      </c>
      <c r="F554" s="215">
        <v>0</v>
      </c>
      <c r="G554" s="216"/>
      <c r="H554" s="217"/>
      <c r="L554" s="217"/>
    </row>
    <row r="555" spans="1:12" ht="14.25">
      <c r="A555" s="209" t="s">
        <v>915</v>
      </c>
      <c r="B555" s="215">
        <v>0</v>
      </c>
      <c r="C555" s="215">
        <v>0</v>
      </c>
      <c r="D555" s="211" t="s">
        <v>916</v>
      </c>
      <c r="E555" s="215">
        <v>0</v>
      </c>
      <c r="F555" s="215">
        <v>0</v>
      </c>
      <c r="G555" s="216"/>
      <c r="H555" s="217"/>
      <c r="L555" s="217"/>
    </row>
    <row r="556" spans="1:12" ht="14.25">
      <c r="A556" s="209" t="s">
        <v>917</v>
      </c>
      <c r="B556" s="215">
        <v>0</v>
      </c>
      <c r="C556" s="215">
        <v>0</v>
      </c>
      <c r="D556" s="211" t="s">
        <v>918</v>
      </c>
      <c r="E556" s="215">
        <v>0</v>
      </c>
      <c r="F556" s="215">
        <v>0</v>
      </c>
      <c r="G556" s="216"/>
      <c r="H556" s="217"/>
      <c r="L556" s="217"/>
    </row>
    <row r="557" spans="1:12" ht="14.25">
      <c r="A557" s="209" t="s">
        <v>919</v>
      </c>
      <c r="B557" s="215">
        <v>0</v>
      </c>
      <c r="C557" s="215">
        <v>0</v>
      </c>
      <c r="D557" s="209" t="s">
        <v>920</v>
      </c>
      <c r="E557" s="218">
        <f>SUM(E558:E562)</f>
        <v>0</v>
      </c>
      <c r="F557" s="218">
        <f>SUM(F558:F562)</f>
        <v>0</v>
      </c>
      <c r="G557" s="216"/>
      <c r="H557" s="217"/>
      <c r="L557" s="217"/>
    </row>
    <row r="558" spans="1:12" ht="14.25">
      <c r="A558" s="209" t="s">
        <v>180</v>
      </c>
      <c r="B558" s="215">
        <v>0</v>
      </c>
      <c r="C558" s="215">
        <v>0</v>
      </c>
      <c r="D558" s="209" t="s">
        <v>921</v>
      </c>
      <c r="E558" s="215">
        <v>0</v>
      </c>
      <c r="F558" s="215">
        <v>0</v>
      </c>
      <c r="G558" s="216"/>
      <c r="H558" s="217"/>
      <c r="L558" s="217"/>
    </row>
    <row r="559" spans="1:12" ht="14.25">
      <c r="A559" s="209" t="s">
        <v>922</v>
      </c>
      <c r="B559" s="215">
        <v>0</v>
      </c>
      <c r="C559" s="215">
        <v>0</v>
      </c>
      <c r="D559" s="209" t="s">
        <v>923</v>
      </c>
      <c r="E559" s="215">
        <v>0</v>
      </c>
      <c r="F559" s="215">
        <v>0</v>
      </c>
      <c r="G559" s="216"/>
      <c r="H559" s="217"/>
      <c r="L559" s="217"/>
    </row>
    <row r="560" spans="1:12" ht="14.25">
      <c r="A560" s="209" t="s">
        <v>924</v>
      </c>
      <c r="B560" s="215">
        <v>0</v>
      </c>
      <c r="C560" s="215">
        <v>0</v>
      </c>
      <c r="D560" s="209" t="s">
        <v>925</v>
      </c>
      <c r="E560" s="215">
        <v>0</v>
      </c>
      <c r="F560" s="215">
        <v>0</v>
      </c>
      <c r="G560" s="216"/>
      <c r="H560" s="217"/>
      <c r="L560" s="217"/>
    </row>
    <row r="561" spans="1:12" ht="14.25">
      <c r="A561" s="209" t="s">
        <v>926</v>
      </c>
      <c r="B561" s="221">
        <v>223</v>
      </c>
      <c r="C561" s="221">
        <v>6</v>
      </c>
      <c r="D561" s="209" t="s">
        <v>927</v>
      </c>
      <c r="E561" s="215">
        <v>0</v>
      </c>
      <c r="F561" s="215">
        <v>0</v>
      </c>
      <c r="G561" s="216"/>
      <c r="H561" s="217"/>
      <c r="I561" s="217"/>
      <c r="J561" s="217"/>
      <c r="L561" s="217"/>
    </row>
    <row r="562" spans="1:12" ht="14.25">
      <c r="A562" s="209" t="s">
        <v>928</v>
      </c>
      <c r="B562" s="215">
        <v>0</v>
      </c>
      <c r="C562" s="215">
        <v>0</v>
      </c>
      <c r="D562" s="209" t="s">
        <v>929</v>
      </c>
      <c r="E562" s="215">
        <v>0</v>
      </c>
      <c r="F562" s="215">
        <v>0</v>
      </c>
      <c r="G562" s="216"/>
      <c r="H562" s="217"/>
      <c r="L562" s="217"/>
    </row>
    <row r="563" spans="1:12" ht="14.25">
      <c r="A563" s="211" t="s">
        <v>930</v>
      </c>
      <c r="B563" s="215">
        <v>0</v>
      </c>
      <c r="C563" s="215">
        <v>0</v>
      </c>
      <c r="D563" s="209" t="s">
        <v>931</v>
      </c>
      <c r="E563" s="218">
        <f>SUM(E564:E575)</f>
        <v>0</v>
      </c>
      <c r="F563" s="218">
        <f>SUM(F564:F575)</f>
        <v>0</v>
      </c>
      <c r="G563" s="216"/>
      <c r="H563" s="217"/>
      <c r="L563" s="217"/>
    </row>
    <row r="564" spans="1:12" ht="14.25">
      <c r="A564" s="211" t="s">
        <v>932</v>
      </c>
      <c r="B564" s="215">
        <v>0</v>
      </c>
      <c r="C564" s="215">
        <v>0</v>
      </c>
      <c r="D564" s="209" t="s">
        <v>933</v>
      </c>
      <c r="E564" s="215">
        <v>0</v>
      </c>
      <c r="F564" s="215">
        <v>0</v>
      </c>
      <c r="G564" s="216"/>
      <c r="H564" s="217"/>
      <c r="L564" s="217"/>
    </row>
    <row r="565" spans="1:12" ht="14.25">
      <c r="A565" s="211" t="s">
        <v>934</v>
      </c>
      <c r="B565" s="215">
        <v>0</v>
      </c>
      <c r="C565" s="215">
        <v>0</v>
      </c>
      <c r="D565" s="209" t="s">
        <v>935</v>
      </c>
      <c r="E565" s="215">
        <v>0</v>
      </c>
      <c r="F565" s="215">
        <v>0</v>
      </c>
      <c r="G565" s="216"/>
      <c r="H565" s="217"/>
      <c r="L565" s="217"/>
    </row>
    <row r="566" spans="1:12" ht="14.25">
      <c r="A566" s="209" t="s">
        <v>936</v>
      </c>
      <c r="B566" s="215">
        <v>0</v>
      </c>
      <c r="C566" s="215">
        <v>0</v>
      </c>
      <c r="D566" s="209" t="s">
        <v>937</v>
      </c>
      <c r="E566" s="215">
        <v>0</v>
      </c>
      <c r="F566" s="215">
        <v>0</v>
      </c>
      <c r="G566" s="216"/>
      <c r="H566" s="217"/>
      <c r="L566" s="217"/>
    </row>
    <row r="567" spans="1:12" ht="14.25">
      <c r="A567" s="209" t="s">
        <v>98</v>
      </c>
      <c r="B567" s="215">
        <v>0</v>
      </c>
      <c r="C567" s="215">
        <v>0</v>
      </c>
      <c r="D567" s="209" t="s">
        <v>938</v>
      </c>
      <c r="E567" s="215">
        <v>0</v>
      </c>
      <c r="F567" s="215">
        <v>0</v>
      </c>
      <c r="G567" s="216"/>
      <c r="H567" s="217"/>
      <c r="L567" s="217"/>
    </row>
    <row r="568" spans="1:12" ht="14.25">
      <c r="A568" s="209" t="s">
        <v>939</v>
      </c>
      <c r="B568" s="215">
        <v>0</v>
      </c>
      <c r="C568" s="215">
        <v>0</v>
      </c>
      <c r="D568" s="209" t="s">
        <v>940</v>
      </c>
      <c r="E568" s="215">
        <v>0</v>
      </c>
      <c r="F568" s="215">
        <v>0</v>
      </c>
      <c r="G568" s="216"/>
      <c r="H568" s="217"/>
      <c r="L568" s="217"/>
    </row>
    <row r="569" spans="1:12" ht="14.25">
      <c r="A569" s="209" t="s">
        <v>941</v>
      </c>
      <c r="B569" s="222">
        <f>SUM(B570:B576)</f>
        <v>160</v>
      </c>
      <c r="C569" s="222">
        <f>SUM(C570:C576)</f>
        <v>78</v>
      </c>
      <c r="D569" s="209" t="s">
        <v>942</v>
      </c>
      <c r="E569" s="215">
        <v>0</v>
      </c>
      <c r="F569" s="215">
        <v>0</v>
      </c>
      <c r="G569" s="216"/>
      <c r="H569" s="217"/>
      <c r="L569" s="217"/>
    </row>
    <row r="570" spans="1:12" ht="14.25">
      <c r="A570" s="209" t="s">
        <v>83</v>
      </c>
      <c r="B570" s="221">
        <v>71</v>
      </c>
      <c r="C570" s="215">
        <v>0</v>
      </c>
      <c r="D570" s="209" t="s">
        <v>943</v>
      </c>
      <c r="E570" s="215">
        <v>0</v>
      </c>
      <c r="F570" s="215">
        <v>0</v>
      </c>
      <c r="G570" s="216"/>
      <c r="H570" s="217"/>
      <c r="I570" s="217"/>
      <c r="L570" s="217"/>
    </row>
    <row r="571" spans="1:12" ht="14.25">
      <c r="A571" s="209" t="s">
        <v>84</v>
      </c>
      <c r="B571" s="221">
        <v>0</v>
      </c>
      <c r="C571" s="215">
        <v>0</v>
      </c>
      <c r="D571" s="209" t="s">
        <v>944</v>
      </c>
      <c r="E571" s="215">
        <v>0</v>
      </c>
      <c r="F571" s="215">
        <v>0</v>
      </c>
      <c r="G571" s="216"/>
      <c r="H571" s="217"/>
      <c r="L571" s="217"/>
    </row>
    <row r="572" spans="1:12" ht="14.25">
      <c r="A572" s="209" t="s">
        <v>85</v>
      </c>
      <c r="B572" s="221">
        <v>0</v>
      </c>
      <c r="C572" s="215">
        <v>0</v>
      </c>
      <c r="D572" s="209" t="s">
        <v>945</v>
      </c>
      <c r="E572" s="215">
        <v>0</v>
      </c>
      <c r="F572" s="215">
        <v>0</v>
      </c>
      <c r="G572" s="216"/>
      <c r="H572" s="217"/>
      <c r="L572" s="217"/>
    </row>
    <row r="573" spans="1:12" ht="14.25">
      <c r="A573" s="209" t="s">
        <v>946</v>
      </c>
      <c r="B573" s="221">
        <v>1</v>
      </c>
      <c r="C573" s="215">
        <v>0</v>
      </c>
      <c r="D573" s="209" t="s">
        <v>947</v>
      </c>
      <c r="E573" s="215">
        <v>0</v>
      </c>
      <c r="F573" s="215">
        <v>0</v>
      </c>
      <c r="G573" s="216"/>
      <c r="H573" s="217"/>
      <c r="J573" s="217"/>
      <c r="L573" s="217"/>
    </row>
    <row r="574" spans="1:12" ht="14.25">
      <c r="A574" s="209" t="s">
        <v>948</v>
      </c>
      <c r="B574" s="221">
        <v>0</v>
      </c>
      <c r="C574" s="215">
        <v>0</v>
      </c>
      <c r="D574" s="211" t="s">
        <v>949</v>
      </c>
      <c r="E574" s="215">
        <v>0</v>
      </c>
      <c r="F574" s="215">
        <v>0</v>
      </c>
      <c r="G574" s="216"/>
      <c r="H574" s="217"/>
      <c r="L574" s="217"/>
    </row>
    <row r="575" spans="1:12" ht="14.25">
      <c r="A575" s="209" t="s">
        <v>950</v>
      </c>
      <c r="B575" s="221">
        <v>88</v>
      </c>
      <c r="C575" s="221">
        <v>78</v>
      </c>
      <c r="D575" s="209" t="s">
        <v>951</v>
      </c>
      <c r="E575" s="215">
        <v>0</v>
      </c>
      <c r="F575" s="215">
        <v>0</v>
      </c>
      <c r="G575" s="216"/>
      <c r="H575" s="217"/>
      <c r="J575" s="217"/>
      <c r="L575" s="217"/>
    </row>
    <row r="576" spans="1:12" ht="14.25">
      <c r="A576" s="209" t="s">
        <v>952</v>
      </c>
      <c r="B576" s="215">
        <v>0</v>
      </c>
      <c r="C576" s="215">
        <v>0</v>
      </c>
      <c r="D576" s="227" t="s">
        <v>953</v>
      </c>
      <c r="E576" s="225">
        <f>E577+E588+E594+E602+E615+E619+E623</f>
        <v>65</v>
      </c>
      <c r="F576" s="225">
        <f>F577+F588+F594+F602+F615+F619+F623</f>
        <v>158</v>
      </c>
      <c r="G576" s="226"/>
      <c r="H576" s="217"/>
      <c r="L576" s="217"/>
    </row>
    <row r="577" spans="1:12" ht="14.25">
      <c r="A577" s="209" t="s">
        <v>954</v>
      </c>
      <c r="B577" s="218">
        <f>SUM(B578)</f>
        <v>0</v>
      </c>
      <c r="C577" s="218">
        <f>SUM(C578)</f>
        <v>0</v>
      </c>
      <c r="D577" s="211" t="s">
        <v>955</v>
      </c>
      <c r="E577" s="222">
        <f>SUM(E578:E587)</f>
        <v>60</v>
      </c>
      <c r="F577" s="222">
        <f>SUM(F578:F587)</f>
        <v>158</v>
      </c>
      <c r="G577" s="226"/>
      <c r="H577" s="217"/>
      <c r="L577" s="217"/>
    </row>
    <row r="578" spans="1:12" ht="14.25">
      <c r="A578" s="209" t="s">
        <v>956</v>
      </c>
      <c r="B578" s="215">
        <v>0</v>
      </c>
      <c r="C578" s="215">
        <v>0</v>
      </c>
      <c r="D578" s="211" t="s">
        <v>83</v>
      </c>
      <c r="E578" s="215">
        <v>0</v>
      </c>
      <c r="F578" s="215">
        <v>0</v>
      </c>
      <c r="G578" s="216"/>
      <c r="H578" s="217"/>
      <c r="L578" s="217"/>
    </row>
    <row r="579" spans="1:12" ht="14.25">
      <c r="A579" s="211" t="s">
        <v>957</v>
      </c>
      <c r="B579" s="222">
        <f>SUM(B580:B587)</f>
        <v>14</v>
      </c>
      <c r="C579" s="222">
        <f>SUM(C580:C587)</f>
        <v>0</v>
      </c>
      <c r="D579" s="211" t="s">
        <v>84</v>
      </c>
      <c r="E579" s="215">
        <v>0</v>
      </c>
      <c r="F579" s="215">
        <v>0</v>
      </c>
      <c r="G579" s="216"/>
      <c r="H579" s="217"/>
      <c r="L579" s="217"/>
    </row>
    <row r="580" spans="1:12" ht="14.25">
      <c r="A580" s="211" t="s">
        <v>958</v>
      </c>
      <c r="B580" s="221">
        <v>14</v>
      </c>
      <c r="C580" s="215">
        <v>0</v>
      </c>
      <c r="D580" s="211" t="s">
        <v>85</v>
      </c>
      <c r="E580" s="215">
        <v>0</v>
      </c>
      <c r="F580" s="215">
        <v>0</v>
      </c>
      <c r="G580" s="216"/>
      <c r="H580" s="217"/>
      <c r="I580" s="217"/>
      <c r="L580" s="217"/>
    </row>
    <row r="581" spans="1:12" ht="14.25">
      <c r="A581" s="209" t="s">
        <v>959</v>
      </c>
      <c r="B581" s="215">
        <v>0</v>
      </c>
      <c r="C581" s="215">
        <v>0</v>
      </c>
      <c r="D581" s="211" t="s">
        <v>960</v>
      </c>
      <c r="E581" s="215">
        <v>0</v>
      </c>
      <c r="F581" s="221">
        <v>80</v>
      </c>
      <c r="G581" s="226"/>
      <c r="H581" s="217"/>
      <c r="L581" s="217"/>
    </row>
    <row r="582" spans="1:12" ht="14.25">
      <c r="A582" s="209" t="s">
        <v>961</v>
      </c>
      <c r="B582" s="215">
        <v>0</v>
      </c>
      <c r="C582" s="215">
        <v>0</v>
      </c>
      <c r="D582" s="211" t="s">
        <v>962</v>
      </c>
      <c r="E582" s="215">
        <v>0</v>
      </c>
      <c r="F582" s="221">
        <v>0</v>
      </c>
      <c r="G582" s="226"/>
      <c r="H582" s="217"/>
      <c r="L582" s="217"/>
    </row>
    <row r="583" spans="1:14" ht="14.25">
      <c r="A583" s="209" t="s">
        <v>963</v>
      </c>
      <c r="B583" s="215">
        <v>0</v>
      </c>
      <c r="C583" s="215">
        <v>0</v>
      </c>
      <c r="D583" s="211" t="s">
        <v>964</v>
      </c>
      <c r="E583" s="221">
        <v>60</v>
      </c>
      <c r="F583" s="221">
        <v>78</v>
      </c>
      <c r="G583" s="226"/>
      <c r="H583" s="217"/>
      <c r="L583" s="217"/>
      <c r="N583" s="217"/>
    </row>
    <row r="584" spans="1:12" ht="14.25">
      <c r="A584" s="209" t="s">
        <v>965</v>
      </c>
      <c r="B584" s="215">
        <v>0</v>
      </c>
      <c r="C584" s="215">
        <v>0</v>
      </c>
      <c r="D584" s="211" t="s">
        <v>966</v>
      </c>
      <c r="E584" s="221">
        <v>0</v>
      </c>
      <c r="F584" s="221">
        <v>0</v>
      </c>
      <c r="G584" s="226"/>
      <c r="H584" s="217"/>
      <c r="L584" s="217"/>
    </row>
    <row r="585" spans="1:12" ht="14.25">
      <c r="A585" s="209" t="s">
        <v>967</v>
      </c>
      <c r="B585" s="215">
        <v>0</v>
      </c>
      <c r="C585" s="215">
        <v>0</v>
      </c>
      <c r="D585" s="211" t="s">
        <v>968</v>
      </c>
      <c r="E585" s="215">
        <v>0</v>
      </c>
      <c r="F585" s="215">
        <v>0</v>
      </c>
      <c r="G585" s="216"/>
      <c r="H585" s="217"/>
      <c r="L585" s="217"/>
    </row>
    <row r="586" spans="1:12" ht="14.25">
      <c r="A586" s="211" t="s">
        <v>969</v>
      </c>
      <c r="B586" s="215">
        <v>0</v>
      </c>
      <c r="C586" s="215">
        <v>0</v>
      </c>
      <c r="D586" s="211" t="s">
        <v>98</v>
      </c>
      <c r="E586" s="215">
        <v>0</v>
      </c>
      <c r="F586" s="215">
        <v>0</v>
      </c>
      <c r="G586" s="216"/>
      <c r="H586" s="217"/>
      <c r="L586" s="217"/>
    </row>
    <row r="587" spans="1:12" ht="14.25">
      <c r="A587" s="211" t="s">
        <v>970</v>
      </c>
      <c r="B587" s="215">
        <v>0</v>
      </c>
      <c r="C587" s="215">
        <v>0</v>
      </c>
      <c r="D587" s="211" t="s">
        <v>971</v>
      </c>
      <c r="E587" s="215">
        <v>0</v>
      </c>
      <c r="F587" s="215">
        <v>0</v>
      </c>
      <c r="G587" s="216"/>
      <c r="H587" s="217"/>
      <c r="L587" s="217"/>
    </row>
    <row r="588" spans="1:12" ht="14.25">
      <c r="A588" s="209" t="s">
        <v>972</v>
      </c>
      <c r="B588" s="218">
        <f>SUM(B589:B591)</f>
        <v>0</v>
      </c>
      <c r="C588" s="218">
        <f>SUM(C589:C591)</f>
        <v>0</v>
      </c>
      <c r="D588" s="211" t="s">
        <v>973</v>
      </c>
      <c r="E588" s="218">
        <f>SUM(E589:E593)</f>
        <v>5</v>
      </c>
      <c r="F588" s="218">
        <f>SUM(F589:F593)</f>
        <v>0</v>
      </c>
      <c r="G588" s="216"/>
      <c r="H588" s="217"/>
      <c r="L588" s="217"/>
    </row>
    <row r="589" spans="1:12" ht="14.25">
      <c r="A589" s="209" t="s">
        <v>974</v>
      </c>
      <c r="B589" s="215">
        <v>0</v>
      </c>
      <c r="C589" s="215">
        <v>0</v>
      </c>
      <c r="D589" s="211" t="s">
        <v>83</v>
      </c>
      <c r="E589" s="215">
        <v>0</v>
      </c>
      <c r="F589" s="215">
        <v>0</v>
      </c>
      <c r="G589" s="216"/>
      <c r="H589" s="217"/>
      <c r="L589" s="217"/>
    </row>
    <row r="590" spans="1:12" ht="14.25">
      <c r="A590" s="209" t="s">
        <v>975</v>
      </c>
      <c r="B590" s="215">
        <v>0</v>
      </c>
      <c r="C590" s="215">
        <v>0</v>
      </c>
      <c r="D590" s="211" t="s">
        <v>84</v>
      </c>
      <c r="E590" s="215">
        <v>0</v>
      </c>
      <c r="F590" s="215">
        <v>0</v>
      </c>
      <c r="G590" s="216"/>
      <c r="H590" s="217"/>
      <c r="L590" s="217"/>
    </row>
    <row r="591" spans="1:12" ht="14.25">
      <c r="A591" s="209" t="s">
        <v>976</v>
      </c>
      <c r="B591" s="215">
        <v>0</v>
      </c>
      <c r="C591" s="215">
        <v>0</v>
      </c>
      <c r="D591" s="211" t="s">
        <v>85</v>
      </c>
      <c r="E591" s="215">
        <v>0</v>
      </c>
      <c r="F591" s="215">
        <v>0</v>
      </c>
      <c r="G591" s="216"/>
      <c r="H591" s="217"/>
      <c r="L591" s="217"/>
    </row>
    <row r="592" spans="1:12" ht="14.25">
      <c r="A592" s="209" t="s">
        <v>977</v>
      </c>
      <c r="B592" s="218">
        <f>SUM(B593:B601)</f>
        <v>0</v>
      </c>
      <c r="C592" s="218">
        <f>SUM(C593:C601)</f>
        <v>0</v>
      </c>
      <c r="D592" s="211" t="s">
        <v>978</v>
      </c>
      <c r="E592" s="215">
        <v>0</v>
      </c>
      <c r="F592" s="215">
        <v>0</v>
      </c>
      <c r="G592" s="216"/>
      <c r="H592" s="217"/>
      <c r="L592" s="217"/>
    </row>
    <row r="593" spans="1:14" ht="14.25">
      <c r="A593" s="209" t="s">
        <v>979</v>
      </c>
      <c r="B593" s="215">
        <v>0</v>
      </c>
      <c r="C593" s="215">
        <v>0</v>
      </c>
      <c r="D593" s="211" t="s">
        <v>980</v>
      </c>
      <c r="E593" s="221">
        <v>5</v>
      </c>
      <c r="F593" s="215">
        <v>0</v>
      </c>
      <c r="G593" s="216"/>
      <c r="H593" s="217"/>
      <c r="L593" s="217"/>
      <c r="N593" s="217"/>
    </row>
    <row r="594" spans="1:12" ht="14.25">
      <c r="A594" s="209" t="s">
        <v>981</v>
      </c>
      <c r="B594" s="215">
        <v>0</v>
      </c>
      <c r="C594" s="215">
        <v>0</v>
      </c>
      <c r="D594" s="211" t="s">
        <v>982</v>
      </c>
      <c r="E594" s="218">
        <f>SUM(E595:E601)</f>
        <v>0</v>
      </c>
      <c r="F594" s="218">
        <f>SUM(F595:F601)</f>
        <v>0</v>
      </c>
      <c r="G594" s="216"/>
      <c r="H594" s="217"/>
      <c r="L594" s="217"/>
    </row>
    <row r="595" spans="1:12" ht="14.25">
      <c r="A595" s="209" t="s">
        <v>983</v>
      </c>
      <c r="B595" s="215">
        <v>0</v>
      </c>
      <c r="C595" s="215">
        <v>0</v>
      </c>
      <c r="D595" s="211" t="s">
        <v>83</v>
      </c>
      <c r="E595" s="215">
        <v>0</v>
      </c>
      <c r="F595" s="215">
        <v>0</v>
      </c>
      <c r="G595" s="216"/>
      <c r="H595" s="217"/>
      <c r="L595" s="217"/>
    </row>
    <row r="596" spans="1:12" ht="14.25">
      <c r="A596" s="209" t="s">
        <v>984</v>
      </c>
      <c r="B596" s="215">
        <v>0</v>
      </c>
      <c r="C596" s="215">
        <v>0</v>
      </c>
      <c r="D596" s="211" t="s">
        <v>84</v>
      </c>
      <c r="E596" s="215">
        <v>0</v>
      </c>
      <c r="F596" s="215">
        <v>0</v>
      </c>
      <c r="G596" s="216"/>
      <c r="H596" s="217"/>
      <c r="L596" s="217"/>
    </row>
    <row r="597" spans="1:12" ht="14.25">
      <c r="A597" s="209" t="s">
        <v>985</v>
      </c>
      <c r="B597" s="215">
        <v>0</v>
      </c>
      <c r="C597" s="215">
        <v>0</v>
      </c>
      <c r="D597" s="211" t="s">
        <v>85</v>
      </c>
      <c r="E597" s="215">
        <v>0</v>
      </c>
      <c r="F597" s="215">
        <v>0</v>
      </c>
      <c r="G597" s="216"/>
      <c r="H597" s="217"/>
      <c r="L597" s="217"/>
    </row>
    <row r="598" spans="1:12" ht="14.25">
      <c r="A598" s="209" t="s">
        <v>986</v>
      </c>
      <c r="B598" s="215">
        <v>0</v>
      </c>
      <c r="C598" s="215">
        <v>0</v>
      </c>
      <c r="D598" s="211" t="s">
        <v>987</v>
      </c>
      <c r="E598" s="215">
        <v>0</v>
      </c>
      <c r="F598" s="215">
        <v>0</v>
      </c>
      <c r="G598" s="216"/>
      <c r="H598" s="217"/>
      <c r="L598" s="217"/>
    </row>
    <row r="599" spans="1:12" ht="14.25">
      <c r="A599" s="209" t="s">
        <v>988</v>
      </c>
      <c r="B599" s="215">
        <v>0</v>
      </c>
      <c r="C599" s="215">
        <v>0</v>
      </c>
      <c r="D599" s="211" t="s">
        <v>989</v>
      </c>
      <c r="E599" s="215">
        <v>0</v>
      </c>
      <c r="F599" s="215">
        <v>0</v>
      </c>
      <c r="G599" s="216"/>
      <c r="H599" s="217"/>
      <c r="L599" s="217"/>
    </row>
    <row r="600" spans="1:12" ht="14.25">
      <c r="A600" s="211" t="s">
        <v>990</v>
      </c>
      <c r="B600" s="215">
        <v>0</v>
      </c>
      <c r="C600" s="215">
        <v>0</v>
      </c>
      <c r="D600" s="211" t="s">
        <v>98</v>
      </c>
      <c r="E600" s="215">
        <v>0</v>
      </c>
      <c r="F600" s="215">
        <v>0</v>
      </c>
      <c r="G600" s="216"/>
      <c r="H600" s="217"/>
      <c r="L600" s="217"/>
    </row>
    <row r="601" spans="1:12" ht="14.25">
      <c r="A601" s="209" t="s">
        <v>991</v>
      </c>
      <c r="B601" s="215">
        <v>0</v>
      </c>
      <c r="C601" s="215">
        <v>0</v>
      </c>
      <c r="D601" s="211" t="s">
        <v>992</v>
      </c>
      <c r="E601" s="215">
        <v>0</v>
      </c>
      <c r="F601" s="215">
        <v>0</v>
      </c>
      <c r="G601" s="216"/>
      <c r="H601" s="217"/>
      <c r="L601" s="217"/>
    </row>
    <row r="602" spans="1:12" ht="14.25">
      <c r="A602" s="209" t="s">
        <v>993</v>
      </c>
      <c r="B602" s="218">
        <f>SUM(B603:B610)</f>
        <v>0</v>
      </c>
      <c r="C602" s="218">
        <f>SUM(C603:C610)</f>
        <v>0</v>
      </c>
      <c r="D602" s="211" t="s">
        <v>994</v>
      </c>
      <c r="E602" s="218">
        <f>SUM(E603:E614)</f>
        <v>0</v>
      </c>
      <c r="F602" s="218">
        <f>SUM(F603:F614)</f>
        <v>0</v>
      </c>
      <c r="G602" s="216"/>
      <c r="H602" s="217"/>
      <c r="L602" s="217"/>
    </row>
    <row r="603" spans="1:12" ht="14.25">
      <c r="A603" s="209" t="s">
        <v>995</v>
      </c>
      <c r="B603" s="215">
        <v>0</v>
      </c>
      <c r="C603" s="215">
        <v>0</v>
      </c>
      <c r="D603" s="211" t="s">
        <v>83</v>
      </c>
      <c r="E603" s="215">
        <v>0</v>
      </c>
      <c r="F603" s="215">
        <v>0</v>
      </c>
      <c r="G603" s="216"/>
      <c r="H603" s="217"/>
      <c r="L603" s="217"/>
    </row>
    <row r="604" spans="1:12" ht="14.25">
      <c r="A604" s="209" t="s">
        <v>996</v>
      </c>
      <c r="B604" s="215">
        <v>0</v>
      </c>
      <c r="C604" s="215">
        <v>0</v>
      </c>
      <c r="D604" s="211" t="s">
        <v>84</v>
      </c>
      <c r="E604" s="215">
        <v>0</v>
      </c>
      <c r="F604" s="215">
        <v>0</v>
      </c>
      <c r="G604" s="216"/>
      <c r="H604" s="217"/>
      <c r="J604" s="217"/>
      <c r="L604" s="217"/>
    </row>
    <row r="605" spans="1:12" ht="14.25">
      <c r="A605" s="209" t="s">
        <v>997</v>
      </c>
      <c r="B605" s="215">
        <v>0</v>
      </c>
      <c r="C605" s="215">
        <v>0</v>
      </c>
      <c r="D605" s="211" t="s">
        <v>85</v>
      </c>
      <c r="E605" s="215">
        <v>0</v>
      </c>
      <c r="F605" s="215">
        <v>0</v>
      </c>
      <c r="G605" s="216"/>
      <c r="H605" s="217"/>
      <c r="L605" s="217"/>
    </row>
    <row r="606" spans="1:12" ht="14.25">
      <c r="A606" s="209" t="s">
        <v>998</v>
      </c>
      <c r="B606" s="215">
        <v>0</v>
      </c>
      <c r="C606" s="215">
        <v>0</v>
      </c>
      <c r="D606" s="211" t="s">
        <v>999</v>
      </c>
      <c r="E606" s="215">
        <v>0</v>
      </c>
      <c r="F606" s="215">
        <v>0</v>
      </c>
      <c r="G606" s="216"/>
      <c r="H606" s="217"/>
      <c r="L606" s="217"/>
    </row>
    <row r="607" spans="1:12" ht="14.25">
      <c r="A607" s="209" t="s">
        <v>1000</v>
      </c>
      <c r="B607" s="215">
        <v>0</v>
      </c>
      <c r="C607" s="215">
        <v>0</v>
      </c>
      <c r="D607" s="211" t="s">
        <v>1001</v>
      </c>
      <c r="E607" s="215">
        <v>0</v>
      </c>
      <c r="F607" s="215">
        <v>0</v>
      </c>
      <c r="G607" s="216"/>
      <c r="H607" s="217"/>
      <c r="L607" s="217"/>
    </row>
    <row r="608" spans="1:12" ht="14.25">
      <c r="A608" s="211" t="s">
        <v>1002</v>
      </c>
      <c r="B608" s="215">
        <v>0</v>
      </c>
      <c r="C608" s="215">
        <v>0</v>
      </c>
      <c r="D608" s="211" t="s">
        <v>1003</v>
      </c>
      <c r="E608" s="215">
        <v>0</v>
      </c>
      <c r="F608" s="215">
        <v>0</v>
      </c>
      <c r="G608" s="216"/>
      <c r="H608" s="217"/>
      <c r="L608" s="217"/>
    </row>
    <row r="609" spans="1:12" ht="14.25">
      <c r="A609" s="211" t="s">
        <v>1004</v>
      </c>
      <c r="B609" s="215">
        <v>0</v>
      </c>
      <c r="C609" s="215">
        <v>0</v>
      </c>
      <c r="D609" s="211" t="s">
        <v>1005</v>
      </c>
      <c r="E609" s="215">
        <v>0</v>
      </c>
      <c r="F609" s="215">
        <v>0</v>
      </c>
      <c r="G609" s="216"/>
      <c r="H609" s="217"/>
      <c r="L609" s="217"/>
    </row>
    <row r="610" spans="1:12" ht="14.25">
      <c r="A610" s="209" t="s">
        <v>1006</v>
      </c>
      <c r="B610" s="215">
        <v>0</v>
      </c>
      <c r="C610" s="215">
        <v>0</v>
      </c>
      <c r="D610" s="211" t="s">
        <v>1007</v>
      </c>
      <c r="E610" s="215">
        <v>0</v>
      </c>
      <c r="F610" s="215">
        <v>0</v>
      </c>
      <c r="G610" s="216"/>
      <c r="H610" s="217"/>
      <c r="L610" s="217"/>
    </row>
    <row r="611" spans="1:12" ht="14.25">
      <c r="A611" s="209" t="s">
        <v>1008</v>
      </c>
      <c r="B611" s="222">
        <f>SUM(B612:B617)</f>
        <v>18</v>
      </c>
      <c r="C611" s="222">
        <f>SUM(C612:C617)</f>
        <v>13</v>
      </c>
      <c r="D611" s="211" t="s">
        <v>1009</v>
      </c>
      <c r="E611" s="215">
        <v>0</v>
      </c>
      <c r="F611" s="215">
        <v>0</v>
      </c>
      <c r="G611" s="216"/>
      <c r="H611" s="217"/>
      <c r="L611" s="217"/>
    </row>
    <row r="612" spans="1:12" ht="14.25">
      <c r="A612" s="209" t="s">
        <v>1010</v>
      </c>
      <c r="B612" s="221">
        <v>18</v>
      </c>
      <c r="C612" s="221">
        <v>13</v>
      </c>
      <c r="D612" s="211" t="s">
        <v>1011</v>
      </c>
      <c r="E612" s="215">
        <v>0</v>
      </c>
      <c r="F612" s="215">
        <v>0</v>
      </c>
      <c r="G612" s="216"/>
      <c r="H612" s="217"/>
      <c r="J612" s="217"/>
      <c r="L612" s="217"/>
    </row>
    <row r="613" spans="1:12" ht="14.25">
      <c r="A613" s="209" t="s">
        <v>1012</v>
      </c>
      <c r="B613" s="215">
        <v>0</v>
      </c>
      <c r="C613" s="215">
        <v>0</v>
      </c>
      <c r="D613" s="211" t="s">
        <v>1013</v>
      </c>
      <c r="E613" s="215">
        <v>0</v>
      </c>
      <c r="F613" s="215">
        <v>0</v>
      </c>
      <c r="G613" s="216"/>
      <c r="H613" s="217"/>
      <c r="L613" s="217"/>
    </row>
    <row r="614" spans="1:12" ht="14.25">
      <c r="A614" s="209" t="s">
        <v>1014</v>
      </c>
      <c r="B614" s="215">
        <v>0</v>
      </c>
      <c r="C614" s="215">
        <v>0</v>
      </c>
      <c r="D614" s="211" t="s">
        <v>1015</v>
      </c>
      <c r="E614" s="215">
        <v>0</v>
      </c>
      <c r="F614" s="215">
        <v>0</v>
      </c>
      <c r="G614" s="216"/>
      <c r="H614" s="217"/>
      <c r="L614" s="217"/>
    </row>
    <row r="615" spans="1:12" ht="14.25">
      <c r="A615" s="209" t="s">
        <v>1016</v>
      </c>
      <c r="B615" s="215">
        <v>0</v>
      </c>
      <c r="C615" s="215">
        <v>0</v>
      </c>
      <c r="D615" s="211" t="s">
        <v>1017</v>
      </c>
      <c r="E615" s="218">
        <f>SUM(E616:E618)</f>
        <v>0</v>
      </c>
      <c r="F615" s="218">
        <f>SUM(F616:F618)</f>
        <v>0</v>
      </c>
      <c r="G615" s="216"/>
      <c r="H615" s="217"/>
      <c r="L615" s="217"/>
    </row>
    <row r="616" spans="1:12" ht="14.25">
      <c r="A616" s="211" t="s">
        <v>1018</v>
      </c>
      <c r="B616" s="215">
        <v>0</v>
      </c>
      <c r="C616" s="215">
        <v>0</v>
      </c>
      <c r="D616" s="211" t="s">
        <v>1019</v>
      </c>
      <c r="E616" s="215">
        <v>0</v>
      </c>
      <c r="F616" s="215">
        <v>0</v>
      </c>
      <c r="G616" s="216"/>
      <c r="H616" s="217"/>
      <c r="L616" s="217"/>
    </row>
    <row r="617" spans="1:12" ht="14.25">
      <c r="A617" s="209" t="s">
        <v>1020</v>
      </c>
      <c r="B617" s="215">
        <v>0</v>
      </c>
      <c r="C617" s="215">
        <v>0</v>
      </c>
      <c r="D617" s="211" t="s">
        <v>1021</v>
      </c>
      <c r="E617" s="215">
        <v>0</v>
      </c>
      <c r="F617" s="215">
        <v>0</v>
      </c>
      <c r="G617" s="216"/>
      <c r="H617" s="217"/>
      <c r="L617" s="217"/>
    </row>
    <row r="618" spans="1:12" ht="14.25">
      <c r="A618" s="209" t="s">
        <v>1022</v>
      </c>
      <c r="B618" s="222">
        <f>SUM(B619:B625)</f>
        <v>15</v>
      </c>
      <c r="C618" s="222">
        <f>SUM(C619:C625)</f>
        <v>12</v>
      </c>
      <c r="D618" s="211" t="s">
        <v>1023</v>
      </c>
      <c r="E618" s="215">
        <v>0</v>
      </c>
      <c r="F618" s="215">
        <v>0</v>
      </c>
      <c r="G618" s="216"/>
      <c r="H618" s="217"/>
      <c r="L618" s="217"/>
    </row>
    <row r="619" spans="1:12" ht="14.25">
      <c r="A619" s="209" t="s">
        <v>1024</v>
      </c>
      <c r="B619" s="221">
        <v>3</v>
      </c>
      <c r="C619" s="221">
        <v>0</v>
      </c>
      <c r="D619" s="211" t="s">
        <v>1025</v>
      </c>
      <c r="E619" s="218">
        <f>SUM(E620:E622)</f>
        <v>0</v>
      </c>
      <c r="F619" s="218">
        <f>SUM(F620:F622)</f>
        <v>0</v>
      </c>
      <c r="G619" s="216"/>
      <c r="H619" s="217"/>
      <c r="J619" s="217"/>
      <c r="L619" s="217"/>
    </row>
    <row r="620" spans="1:12" ht="14.25">
      <c r="A620" s="209" t="s">
        <v>1026</v>
      </c>
      <c r="B620" s="221">
        <v>0</v>
      </c>
      <c r="C620" s="221">
        <v>0</v>
      </c>
      <c r="D620" s="211" t="s">
        <v>1027</v>
      </c>
      <c r="E620" s="215">
        <v>0</v>
      </c>
      <c r="F620" s="215">
        <v>0</v>
      </c>
      <c r="G620" s="216"/>
      <c r="H620" s="217"/>
      <c r="J620" s="217"/>
      <c r="L620" s="217"/>
    </row>
    <row r="621" spans="1:12" ht="14.25">
      <c r="A621" s="211" t="s">
        <v>1028</v>
      </c>
      <c r="B621" s="221">
        <v>0</v>
      </c>
      <c r="C621" s="221">
        <v>0</v>
      </c>
      <c r="D621" s="211" t="s">
        <v>1029</v>
      </c>
      <c r="E621" s="215">
        <v>0</v>
      </c>
      <c r="F621" s="215">
        <v>0</v>
      </c>
      <c r="G621" s="216"/>
      <c r="H621" s="217"/>
      <c r="L621" s="217"/>
    </row>
    <row r="622" spans="1:12" ht="14.25">
      <c r="A622" s="209" t="s">
        <v>1030</v>
      </c>
      <c r="B622" s="221">
        <v>12</v>
      </c>
      <c r="C622" s="221">
        <v>12</v>
      </c>
      <c r="D622" s="211" t="s">
        <v>1031</v>
      </c>
      <c r="E622" s="215">
        <v>0</v>
      </c>
      <c r="F622" s="215">
        <v>0</v>
      </c>
      <c r="G622" s="216"/>
      <c r="H622" s="217"/>
      <c r="J622" s="217"/>
      <c r="L622" s="217"/>
    </row>
    <row r="623" spans="1:12" ht="14.25">
      <c r="A623" s="209" t="s">
        <v>1032</v>
      </c>
      <c r="B623" s="215">
        <v>0</v>
      </c>
      <c r="C623" s="215">
        <v>0</v>
      </c>
      <c r="D623" s="211" t="s">
        <v>1033</v>
      </c>
      <c r="E623" s="218">
        <f>SUM(E624)</f>
        <v>0</v>
      </c>
      <c r="F623" s="218">
        <f>SUM(F624)</f>
        <v>0</v>
      </c>
      <c r="G623" s="216"/>
      <c r="H623" s="217"/>
      <c r="L623" s="217"/>
    </row>
    <row r="624" spans="1:12" ht="14.25">
      <c r="A624" s="211" t="s">
        <v>1034</v>
      </c>
      <c r="B624" s="215">
        <v>0</v>
      </c>
      <c r="C624" s="215">
        <v>0</v>
      </c>
      <c r="D624" s="211" t="s">
        <v>1035</v>
      </c>
      <c r="E624" s="215">
        <v>0</v>
      </c>
      <c r="F624" s="215">
        <v>0</v>
      </c>
      <c r="G624" s="216"/>
      <c r="H624" s="217"/>
      <c r="L624" s="217"/>
    </row>
    <row r="625" spans="1:12" ht="14.25">
      <c r="A625" s="209" t="s">
        <v>1036</v>
      </c>
      <c r="B625" s="215">
        <v>0</v>
      </c>
      <c r="C625" s="215">
        <v>0</v>
      </c>
      <c r="D625" s="228" t="s">
        <v>1037</v>
      </c>
      <c r="E625" s="224">
        <v>0</v>
      </c>
      <c r="F625" s="229">
        <v>229</v>
      </c>
      <c r="G625" s="216"/>
      <c r="H625" s="217"/>
      <c r="L625" s="217"/>
    </row>
    <row r="626" spans="1:12" ht="14.25">
      <c r="A626" s="209" t="s">
        <v>1038</v>
      </c>
      <c r="B626" s="218">
        <f>SUM(B627:B634)</f>
        <v>0</v>
      </c>
      <c r="C626" s="218">
        <f>SUM(C627:C634)</f>
        <v>0</v>
      </c>
      <c r="D626" s="228" t="s">
        <v>1039</v>
      </c>
      <c r="E626" s="224">
        <f>SUM(E627:E628)</f>
        <v>0</v>
      </c>
      <c r="F626" s="224">
        <f>SUM(F627:F628)</f>
        <v>0</v>
      </c>
      <c r="G626" s="216"/>
      <c r="H626" s="217"/>
      <c r="L626" s="217"/>
    </row>
    <row r="627" spans="1:12" ht="14.25">
      <c r="A627" s="209" t="s">
        <v>83</v>
      </c>
      <c r="B627" s="215">
        <v>0</v>
      </c>
      <c r="C627" s="215">
        <v>0</v>
      </c>
      <c r="D627" s="230" t="s">
        <v>1040</v>
      </c>
      <c r="E627" s="215">
        <v>0</v>
      </c>
      <c r="F627" s="215">
        <v>0</v>
      </c>
      <c r="G627" s="216"/>
      <c r="H627" s="217"/>
      <c r="L627" s="217"/>
    </row>
    <row r="628" spans="1:12" ht="14.25">
      <c r="A628" s="209" t="s">
        <v>84</v>
      </c>
      <c r="B628" s="215">
        <v>0</v>
      </c>
      <c r="C628" s="215">
        <v>0</v>
      </c>
      <c r="D628" s="230" t="s">
        <v>1041</v>
      </c>
      <c r="E628" s="215">
        <v>0</v>
      </c>
      <c r="F628" s="215">
        <v>0</v>
      </c>
      <c r="G628" s="216"/>
      <c r="H628" s="217"/>
      <c r="L628" s="217"/>
    </row>
    <row r="629" spans="1:12" ht="14.25">
      <c r="A629" s="209" t="s">
        <v>85</v>
      </c>
      <c r="B629" s="215">
        <v>0</v>
      </c>
      <c r="C629" s="215">
        <v>0</v>
      </c>
      <c r="D629" s="230" t="s">
        <v>1042</v>
      </c>
      <c r="E629" s="229">
        <f>SUM(E630:E639)</f>
        <v>3518</v>
      </c>
      <c r="F629" s="229">
        <f>SUM(F630:F639)</f>
        <v>3694</v>
      </c>
      <c r="G629" s="216"/>
      <c r="H629" s="217"/>
      <c r="L629" s="217"/>
    </row>
    <row r="630" spans="1:12" ht="14.25">
      <c r="A630" s="209" t="s">
        <v>1043</v>
      </c>
      <c r="B630" s="215">
        <v>0</v>
      </c>
      <c r="C630" s="215">
        <v>0</v>
      </c>
      <c r="D630" s="230" t="s">
        <v>1044</v>
      </c>
      <c r="E630" s="215">
        <v>0</v>
      </c>
      <c r="F630" s="215">
        <v>0</v>
      </c>
      <c r="G630" s="216"/>
      <c r="H630" s="217"/>
      <c r="L630" s="217"/>
    </row>
    <row r="631" spans="1:12" ht="14.25">
      <c r="A631" s="211" t="s">
        <v>1045</v>
      </c>
      <c r="B631" s="215">
        <v>0</v>
      </c>
      <c r="C631" s="215">
        <v>0</v>
      </c>
      <c r="D631" s="230" t="s">
        <v>1046</v>
      </c>
      <c r="E631" s="215">
        <v>0</v>
      </c>
      <c r="F631" s="215">
        <v>0</v>
      </c>
      <c r="G631" s="216"/>
      <c r="H631" s="217"/>
      <c r="L631" s="217"/>
    </row>
    <row r="632" spans="1:12" ht="14.25">
      <c r="A632" s="209" t="s">
        <v>1047</v>
      </c>
      <c r="B632" s="215">
        <v>0</v>
      </c>
      <c r="C632" s="215">
        <v>0</v>
      </c>
      <c r="D632" s="230" t="s">
        <v>1048</v>
      </c>
      <c r="E632" s="215">
        <v>0</v>
      </c>
      <c r="F632" s="215">
        <v>0</v>
      </c>
      <c r="G632" s="216"/>
      <c r="H632" s="217"/>
      <c r="L632" s="217"/>
    </row>
    <row r="633" spans="1:12" ht="14.25">
      <c r="A633" s="209" t="s">
        <v>1049</v>
      </c>
      <c r="B633" s="215">
        <v>0</v>
      </c>
      <c r="C633" s="215">
        <v>0</v>
      </c>
      <c r="D633" s="230" t="s">
        <v>1050</v>
      </c>
      <c r="E633" s="221">
        <v>3518</v>
      </c>
      <c r="F633" s="221">
        <v>3694</v>
      </c>
      <c r="G633" s="216"/>
      <c r="H633" s="217"/>
      <c r="L633" s="217"/>
    </row>
    <row r="634" spans="1:12" ht="14.25">
      <c r="A634" s="209" t="s">
        <v>1051</v>
      </c>
      <c r="B634" s="215">
        <v>0</v>
      </c>
      <c r="C634" s="215">
        <v>0</v>
      </c>
      <c r="D634" s="230" t="s">
        <v>1052</v>
      </c>
      <c r="E634" s="215">
        <v>0</v>
      </c>
      <c r="F634" s="215">
        <v>0</v>
      </c>
      <c r="G634" s="216"/>
      <c r="H634" s="217"/>
      <c r="L634" s="217"/>
    </row>
    <row r="635" spans="1:12" ht="14.25">
      <c r="A635" s="209" t="s">
        <v>1053</v>
      </c>
      <c r="B635" s="218">
        <f>SUM(B636:B639)</f>
        <v>0</v>
      </c>
      <c r="C635" s="218">
        <f>SUM(C636:C639)</f>
        <v>0</v>
      </c>
      <c r="D635" s="230" t="s">
        <v>1054</v>
      </c>
      <c r="E635" s="215">
        <v>0</v>
      </c>
      <c r="F635" s="215">
        <v>0</v>
      </c>
      <c r="G635" s="216"/>
      <c r="H635" s="217"/>
      <c r="L635" s="217"/>
    </row>
    <row r="636" spans="1:12" ht="14.25">
      <c r="A636" s="209" t="s">
        <v>83</v>
      </c>
      <c r="B636" s="215">
        <v>0</v>
      </c>
      <c r="C636" s="215">
        <v>0</v>
      </c>
      <c r="D636" s="230" t="s">
        <v>1055</v>
      </c>
      <c r="E636" s="215">
        <v>0</v>
      </c>
      <c r="F636" s="215">
        <v>0</v>
      </c>
      <c r="G636" s="216"/>
      <c r="H636" s="217"/>
      <c r="L636" s="217"/>
    </row>
    <row r="637" spans="1:12" ht="14.25">
      <c r="A637" s="209" t="s">
        <v>84</v>
      </c>
      <c r="B637" s="215">
        <v>0</v>
      </c>
      <c r="C637" s="215">
        <v>0</v>
      </c>
      <c r="D637" s="230" t="s">
        <v>1056</v>
      </c>
      <c r="E637" s="215">
        <v>0</v>
      </c>
      <c r="F637" s="215">
        <v>0</v>
      </c>
      <c r="G637" s="231"/>
      <c r="H637" s="217"/>
      <c r="L637" s="217"/>
    </row>
    <row r="638" spans="1:12" ht="14.25">
      <c r="A638" s="209" t="s">
        <v>85</v>
      </c>
      <c r="B638" s="215">
        <v>0</v>
      </c>
      <c r="C638" s="215">
        <v>0</v>
      </c>
      <c r="D638" s="230" t="s">
        <v>1057</v>
      </c>
      <c r="E638" s="215">
        <v>0</v>
      </c>
      <c r="F638" s="215">
        <v>0</v>
      </c>
      <c r="G638" s="231"/>
      <c r="H638" s="217"/>
      <c r="L638" s="217"/>
    </row>
    <row r="639" spans="1:12" ht="14.25">
      <c r="A639" s="209" t="s">
        <v>1058</v>
      </c>
      <c r="B639" s="215">
        <v>0</v>
      </c>
      <c r="C639" s="215">
        <v>0</v>
      </c>
      <c r="D639" s="230" t="s">
        <v>1059</v>
      </c>
      <c r="E639" s="215">
        <v>0</v>
      </c>
      <c r="F639" s="215">
        <v>0</v>
      </c>
      <c r="G639" s="231"/>
      <c r="H639" s="217"/>
      <c r="L639" s="217"/>
    </row>
    <row r="640" spans="1:12" ht="14.25">
      <c r="A640" s="209" t="s">
        <v>1060</v>
      </c>
      <c r="B640" s="222">
        <f>SUM(B641:B642)</f>
        <v>24</v>
      </c>
      <c r="C640" s="222">
        <f>SUM(C641:C642)</f>
        <v>0</v>
      </c>
      <c r="D640" s="230" t="s">
        <v>1061</v>
      </c>
      <c r="E640" s="224">
        <f>SUM(E641)</f>
        <v>0</v>
      </c>
      <c r="F640" s="224">
        <f>SUM(F641)</f>
        <v>0</v>
      </c>
      <c r="G640" s="231"/>
      <c r="H640" s="217"/>
      <c r="L640" s="217"/>
    </row>
    <row r="641" spans="1:12" ht="14.25">
      <c r="A641" s="209" t="s">
        <v>1062</v>
      </c>
      <c r="B641" s="221">
        <v>5</v>
      </c>
      <c r="C641" s="221">
        <v>0</v>
      </c>
      <c r="D641" s="230" t="s">
        <v>1063</v>
      </c>
      <c r="E641" s="218">
        <f>SUM(E642:E645)</f>
        <v>0</v>
      </c>
      <c r="F641" s="218">
        <f>SUM(F642:F645)</f>
        <v>0</v>
      </c>
      <c r="G641" s="231"/>
      <c r="H641" s="217"/>
      <c r="J641" s="217"/>
      <c r="L641" s="217"/>
    </row>
    <row r="642" spans="1:12" ht="14.25">
      <c r="A642" s="209" t="s">
        <v>1064</v>
      </c>
      <c r="B642" s="221">
        <v>19</v>
      </c>
      <c r="C642" s="221">
        <v>0</v>
      </c>
      <c r="D642" s="230" t="s">
        <v>1065</v>
      </c>
      <c r="E642" s="215">
        <v>0</v>
      </c>
      <c r="F642" s="215">
        <v>0</v>
      </c>
      <c r="G642" s="231"/>
      <c r="H642" s="217"/>
      <c r="J642" s="217"/>
      <c r="L642" s="217"/>
    </row>
    <row r="643" spans="1:12" ht="14.25">
      <c r="A643" s="209" t="s">
        <v>1066</v>
      </c>
      <c r="B643" s="222">
        <f>SUM(B644:B645)</f>
        <v>5</v>
      </c>
      <c r="C643" s="218">
        <f>SUM(C644:C645)</f>
        <v>0</v>
      </c>
      <c r="D643" s="230" t="s">
        <v>1067</v>
      </c>
      <c r="E643" s="215">
        <v>0</v>
      </c>
      <c r="F643" s="215">
        <v>0</v>
      </c>
      <c r="G643" s="231"/>
      <c r="H643" s="217"/>
      <c r="L643" s="217"/>
    </row>
    <row r="644" spans="1:12" ht="14.25">
      <c r="A644" s="209" t="s">
        <v>1068</v>
      </c>
      <c r="B644" s="221">
        <v>5</v>
      </c>
      <c r="C644" s="215">
        <v>0</v>
      </c>
      <c r="D644" s="230" t="s">
        <v>1069</v>
      </c>
      <c r="E644" s="215">
        <v>0</v>
      </c>
      <c r="F644" s="215">
        <v>0</v>
      </c>
      <c r="G644" s="231"/>
      <c r="H644" s="217"/>
      <c r="J644" s="217"/>
      <c r="L644" s="217"/>
    </row>
    <row r="645" spans="1:12" ht="14.25">
      <c r="A645" s="209" t="s">
        <v>1070</v>
      </c>
      <c r="B645" s="215">
        <v>0</v>
      </c>
      <c r="C645" s="215">
        <v>0</v>
      </c>
      <c r="D645" s="230" t="s">
        <v>1071</v>
      </c>
      <c r="E645" s="215">
        <v>0</v>
      </c>
      <c r="F645" s="215">
        <v>0</v>
      </c>
      <c r="G645" s="231"/>
      <c r="H645" s="217"/>
      <c r="L645" s="217"/>
    </row>
    <row r="646" spans="1:12" ht="14.25">
      <c r="A646" s="209" t="s">
        <v>1072</v>
      </c>
      <c r="B646" s="222">
        <f>SUM(B647:B648)</f>
        <v>1</v>
      </c>
      <c r="C646" s="222">
        <f>SUM(C647:C648)</f>
        <v>0</v>
      </c>
      <c r="D646" s="230" t="s">
        <v>1073</v>
      </c>
      <c r="E646" s="224">
        <f>SUM(E647)</f>
        <v>0</v>
      </c>
      <c r="F646" s="224">
        <f>SUM(F647)</f>
        <v>0</v>
      </c>
      <c r="G646" s="231"/>
      <c r="H646" s="217"/>
      <c r="L646" s="217"/>
    </row>
    <row r="647" spans="1:12" ht="14.25">
      <c r="A647" s="209" t="s">
        <v>1074</v>
      </c>
      <c r="B647" s="215">
        <v>0</v>
      </c>
      <c r="C647" s="215">
        <v>0</v>
      </c>
      <c r="D647" s="230" t="s">
        <v>1075</v>
      </c>
      <c r="E647" s="218">
        <v>0</v>
      </c>
      <c r="F647" s="218">
        <v>0</v>
      </c>
      <c r="G647" s="231"/>
      <c r="H647" s="217"/>
      <c r="J647" s="217"/>
      <c r="L647" s="217"/>
    </row>
    <row r="648" spans="1:12" ht="14.25">
      <c r="A648" s="209" t="s">
        <v>1076</v>
      </c>
      <c r="B648" s="221">
        <v>1</v>
      </c>
      <c r="C648" s="215">
        <v>0</v>
      </c>
      <c r="D648" s="232"/>
      <c r="E648" s="209"/>
      <c r="F648" s="209"/>
      <c r="G648" s="231"/>
      <c r="H648" s="217"/>
      <c r="J648" s="217"/>
      <c r="L648" s="217"/>
    </row>
    <row r="649" spans="1:12" ht="14.25">
      <c r="A649" s="209" t="s">
        <v>1077</v>
      </c>
      <c r="B649" s="218">
        <f>SUM(B650:B651)</f>
        <v>0</v>
      </c>
      <c r="C649" s="218">
        <f>SUM(C650:C651)</f>
        <v>0</v>
      </c>
      <c r="D649" s="232"/>
      <c r="E649" s="209"/>
      <c r="F649" s="209"/>
      <c r="G649" s="231"/>
      <c r="H649" s="217"/>
      <c r="L649" s="217"/>
    </row>
    <row r="650" spans="1:12" ht="14.25">
      <c r="A650" s="209" t="s">
        <v>1078</v>
      </c>
      <c r="B650" s="215">
        <v>0</v>
      </c>
      <c r="C650" s="215">
        <v>0</v>
      </c>
      <c r="D650" s="232"/>
      <c r="E650" s="209"/>
      <c r="F650" s="209"/>
      <c r="G650" s="231"/>
      <c r="H650" s="217"/>
      <c r="L650" s="217"/>
    </row>
    <row r="651" spans="1:12" ht="14.25">
      <c r="A651" s="209" t="s">
        <v>1079</v>
      </c>
      <c r="B651" s="215">
        <v>0</v>
      </c>
      <c r="C651" s="215">
        <v>0</v>
      </c>
      <c r="D651" s="232"/>
      <c r="E651" s="209"/>
      <c r="F651" s="209"/>
      <c r="G651" s="231"/>
      <c r="H651" s="217"/>
      <c r="L651" s="217"/>
    </row>
    <row r="652" spans="1:12" ht="14.25">
      <c r="A652" s="209" t="s">
        <v>1080</v>
      </c>
      <c r="B652" s="218">
        <f>SUM(B653:B654)</f>
        <v>0</v>
      </c>
      <c r="C652" s="218">
        <f>SUM(C653:C654)</f>
        <v>0</v>
      </c>
      <c r="D652" s="232"/>
      <c r="E652" s="209"/>
      <c r="F652" s="209"/>
      <c r="G652" s="231"/>
      <c r="H652" s="217"/>
      <c r="L652" s="217"/>
    </row>
    <row r="653" spans="1:12" ht="14.25">
      <c r="A653" s="209" t="s">
        <v>1081</v>
      </c>
      <c r="B653" s="215">
        <v>0</v>
      </c>
      <c r="C653" s="215">
        <v>0</v>
      </c>
      <c r="D653" s="232"/>
      <c r="E653" s="209"/>
      <c r="F653" s="209"/>
      <c r="G653" s="231"/>
      <c r="H653" s="217"/>
      <c r="L653" s="217"/>
    </row>
    <row r="654" spans="1:12" ht="14.25">
      <c r="A654" s="209" t="s">
        <v>1082</v>
      </c>
      <c r="B654" s="215">
        <v>0</v>
      </c>
      <c r="C654" s="215">
        <v>0</v>
      </c>
      <c r="D654" s="232"/>
      <c r="E654" s="209"/>
      <c r="F654" s="209"/>
      <c r="G654" s="231"/>
      <c r="H654" s="217"/>
      <c r="L654" s="217"/>
    </row>
    <row r="655" spans="1:12" ht="14.25">
      <c r="A655" s="209" t="s">
        <v>1083</v>
      </c>
      <c r="B655" s="218">
        <f>SUM(B656:B658)</f>
        <v>0</v>
      </c>
      <c r="C655" s="218">
        <f>SUM(C656:C658)</f>
        <v>0</v>
      </c>
      <c r="D655" s="232"/>
      <c r="E655" s="209"/>
      <c r="F655" s="209"/>
      <c r="G655" s="231"/>
      <c r="H655" s="217"/>
      <c r="L655" s="217"/>
    </row>
    <row r="656" spans="1:12" ht="14.25">
      <c r="A656" s="209" t="s">
        <v>1084</v>
      </c>
      <c r="B656" s="215">
        <v>0</v>
      </c>
      <c r="C656" s="215">
        <v>0</v>
      </c>
      <c r="D656" s="232"/>
      <c r="E656" s="209"/>
      <c r="F656" s="209"/>
      <c r="G656" s="231"/>
      <c r="H656" s="217"/>
      <c r="L656" s="217"/>
    </row>
    <row r="657" spans="1:12" ht="14.25">
      <c r="A657" s="209" t="s">
        <v>1085</v>
      </c>
      <c r="B657" s="215">
        <v>0</v>
      </c>
      <c r="C657" s="215">
        <v>0</v>
      </c>
      <c r="D657" s="232"/>
      <c r="E657" s="209"/>
      <c r="F657" s="209"/>
      <c r="G657" s="231"/>
      <c r="H657" s="217"/>
      <c r="L657" s="217"/>
    </row>
    <row r="658" spans="1:12" ht="14.25">
      <c r="A658" s="209" t="s">
        <v>1086</v>
      </c>
      <c r="B658" s="215">
        <v>0</v>
      </c>
      <c r="C658" s="215">
        <v>0</v>
      </c>
      <c r="D658" s="232"/>
      <c r="E658" s="209"/>
      <c r="F658" s="209"/>
      <c r="G658" s="231"/>
      <c r="H658" s="217"/>
      <c r="L658" s="217"/>
    </row>
    <row r="659" spans="1:12" ht="14.25">
      <c r="A659" s="209" t="s">
        <v>1087</v>
      </c>
      <c r="B659" s="218">
        <f>SUM(B660:B662)</f>
        <v>0</v>
      </c>
      <c r="C659" s="218">
        <f>SUM(C660:C662)</f>
        <v>0</v>
      </c>
      <c r="D659" s="209"/>
      <c r="E659" s="209"/>
      <c r="F659" s="209"/>
      <c r="G659" s="231"/>
      <c r="H659" s="217"/>
      <c r="L659" s="217"/>
    </row>
    <row r="660" spans="1:12" ht="14.25">
      <c r="A660" s="209" t="s">
        <v>1088</v>
      </c>
      <c r="B660" s="215">
        <v>0</v>
      </c>
      <c r="C660" s="215">
        <v>0</v>
      </c>
      <c r="D660" s="209"/>
      <c r="E660" s="209"/>
      <c r="F660" s="209"/>
      <c r="G660" s="231"/>
      <c r="H660" s="217"/>
      <c r="L660" s="217"/>
    </row>
    <row r="661" spans="1:12" ht="14.25">
      <c r="A661" s="209" t="s">
        <v>1089</v>
      </c>
      <c r="B661" s="215">
        <v>0</v>
      </c>
      <c r="C661" s="215">
        <v>0</v>
      </c>
      <c r="D661" s="209"/>
      <c r="E661" s="209"/>
      <c r="F661" s="209"/>
      <c r="G661" s="231"/>
      <c r="H661" s="217"/>
      <c r="L661" s="217"/>
    </row>
    <row r="662" spans="1:12" ht="14.25">
      <c r="A662" s="209" t="s">
        <v>1090</v>
      </c>
      <c r="B662" s="215">
        <v>0</v>
      </c>
      <c r="C662" s="215">
        <v>0</v>
      </c>
      <c r="D662" s="209"/>
      <c r="E662" s="209"/>
      <c r="F662" s="209"/>
      <c r="G662" s="231"/>
      <c r="H662" s="217"/>
      <c r="L662" s="217"/>
    </row>
    <row r="663" spans="1:12" ht="14.25">
      <c r="A663" s="211" t="s">
        <v>1091</v>
      </c>
      <c r="B663" s="222">
        <f>SUM(B664:B670)</f>
        <v>31</v>
      </c>
      <c r="C663" s="222">
        <f>SUM(C664:C670)</f>
        <v>39</v>
      </c>
      <c r="D663" s="209"/>
      <c r="E663" s="209"/>
      <c r="F663" s="209"/>
      <c r="G663" s="231"/>
      <c r="H663" s="217"/>
      <c r="L663" s="217"/>
    </row>
    <row r="664" spans="1:12" ht="14.25">
      <c r="A664" s="211" t="s">
        <v>83</v>
      </c>
      <c r="B664" s="215">
        <v>0</v>
      </c>
      <c r="C664" s="215">
        <v>0</v>
      </c>
      <c r="D664" s="209"/>
      <c r="E664" s="209"/>
      <c r="F664" s="209"/>
      <c r="G664" s="231"/>
      <c r="H664" s="217"/>
      <c r="L664" s="217"/>
    </row>
    <row r="665" spans="1:12" ht="14.25">
      <c r="A665" s="211" t="s">
        <v>84</v>
      </c>
      <c r="B665" s="215">
        <v>0</v>
      </c>
      <c r="C665" s="215">
        <v>0</v>
      </c>
      <c r="D665" s="209"/>
      <c r="E665" s="209"/>
      <c r="F665" s="209"/>
      <c r="G665" s="231"/>
      <c r="H665" s="217"/>
      <c r="L665" s="217"/>
    </row>
    <row r="666" spans="1:12" ht="14.25">
      <c r="A666" s="211" t="s">
        <v>85</v>
      </c>
      <c r="B666" s="215">
        <v>0</v>
      </c>
      <c r="C666" s="215">
        <v>0</v>
      </c>
      <c r="D666" s="209"/>
      <c r="E666" s="209"/>
      <c r="F666" s="209"/>
      <c r="G666" s="231"/>
      <c r="H666" s="217"/>
      <c r="L666" s="217"/>
    </row>
    <row r="667" spans="1:12" ht="14.25">
      <c r="A667" s="211" t="s">
        <v>1092</v>
      </c>
      <c r="B667" s="221">
        <v>19</v>
      </c>
      <c r="C667" s="215">
        <v>0</v>
      </c>
      <c r="D667" s="209"/>
      <c r="E667" s="209"/>
      <c r="F667" s="209"/>
      <c r="G667" s="231"/>
      <c r="H667" s="217"/>
      <c r="J667" s="217"/>
      <c r="L667" s="217"/>
    </row>
    <row r="668" spans="1:12" ht="14.25">
      <c r="A668" s="211" t="s">
        <v>1093</v>
      </c>
      <c r="B668" s="221">
        <v>0</v>
      </c>
      <c r="C668" s="215">
        <v>0</v>
      </c>
      <c r="D668" s="209"/>
      <c r="E668" s="209"/>
      <c r="F668" s="209"/>
      <c r="G668" s="231"/>
      <c r="H668" s="217"/>
      <c r="L668" s="217"/>
    </row>
    <row r="669" spans="1:12" ht="14.25">
      <c r="A669" s="211" t="s">
        <v>98</v>
      </c>
      <c r="B669" s="221">
        <v>0</v>
      </c>
      <c r="C669" s="215">
        <v>0</v>
      </c>
      <c r="D669" s="209"/>
      <c r="E669" s="209"/>
      <c r="F669" s="209"/>
      <c r="G669" s="231"/>
      <c r="H669" s="217"/>
      <c r="L669" s="217"/>
    </row>
    <row r="670" spans="1:12" ht="14.25">
      <c r="A670" s="211" t="s">
        <v>1094</v>
      </c>
      <c r="B670" s="221">
        <v>12</v>
      </c>
      <c r="C670" s="221">
        <v>39</v>
      </c>
      <c r="D670" s="209"/>
      <c r="E670" s="209"/>
      <c r="F670" s="209"/>
      <c r="G670" s="231"/>
      <c r="H670" s="217"/>
      <c r="J670" s="217"/>
      <c r="L670" s="217"/>
    </row>
    <row r="671" spans="1:12" ht="14.25">
      <c r="A671" s="211" t="s">
        <v>1095</v>
      </c>
      <c r="B671" s="218">
        <f>SUM(B672:B673)</f>
        <v>0</v>
      </c>
      <c r="C671" s="218">
        <f>SUM(C672:C673)</f>
        <v>0</v>
      </c>
      <c r="D671" s="209"/>
      <c r="E671" s="209"/>
      <c r="F671" s="209"/>
      <c r="G671" s="231"/>
      <c r="H671" s="217"/>
      <c r="L671" s="217"/>
    </row>
    <row r="672" spans="1:12" ht="14.25">
      <c r="A672" s="211" t="s">
        <v>1096</v>
      </c>
      <c r="B672" s="215">
        <v>0</v>
      </c>
      <c r="C672" s="215">
        <v>0</v>
      </c>
      <c r="D672" s="209"/>
      <c r="E672" s="209"/>
      <c r="F672" s="209"/>
      <c r="G672" s="231"/>
      <c r="H672" s="217"/>
      <c r="L672" s="217"/>
    </row>
    <row r="673" spans="1:12" ht="14.25">
      <c r="A673" s="211" t="s">
        <v>1097</v>
      </c>
      <c r="B673" s="215">
        <v>0</v>
      </c>
      <c r="C673" s="215">
        <v>0</v>
      </c>
      <c r="D673" s="209"/>
      <c r="E673" s="209"/>
      <c r="F673" s="209"/>
      <c r="G673" s="231"/>
      <c r="H673" s="217"/>
      <c r="L673" s="217"/>
    </row>
    <row r="674" spans="1:12" ht="14.25">
      <c r="A674" s="211" t="s">
        <v>1098</v>
      </c>
      <c r="B674" s="218">
        <f>SUM(B675)</f>
        <v>0</v>
      </c>
      <c r="C674" s="218">
        <f>SUM(C675)</f>
        <v>0</v>
      </c>
      <c r="D674" s="209"/>
      <c r="E674" s="209"/>
      <c r="F674" s="209"/>
      <c r="G674" s="231"/>
      <c r="H674" s="217"/>
      <c r="L674" s="217"/>
    </row>
    <row r="675" spans="1:12" ht="14.25">
      <c r="A675" s="211" t="s">
        <v>1099</v>
      </c>
      <c r="B675" s="215">
        <v>0</v>
      </c>
      <c r="C675" s="215">
        <v>0</v>
      </c>
      <c r="D675" s="233" t="s">
        <v>1100</v>
      </c>
      <c r="E675" s="234">
        <f>B4+B234+B274+B293+B384+B436+B492+B549+E4+E77+E154+E177+E285+E343+E407+E427+E457+E467+E512+E532+E576+E625+E626+E640+E646+E629</f>
        <v>13803</v>
      </c>
      <c r="F675" s="234">
        <f>C4+C234+C274+C293+C384+C436+C492+C549+F4+F77+F154+F177+F285+F343+F407+F427+F457+F467+F512+F532+F576+F625+F626+F640+F646+F629</f>
        <v>11500</v>
      </c>
      <c r="G675" s="212"/>
      <c r="H675" s="217"/>
      <c r="L675" s="217"/>
    </row>
  </sheetData>
  <sheetProtection/>
  <mergeCells count="1">
    <mergeCell ref="A1:F1"/>
  </mergeCells>
  <printOptions horizontalCentered="1"/>
  <pageMargins left="0.19652777777777777" right="0.15694444444444444" top="0.7479166666666667" bottom="0.3145833333333333" header="0.3145833333333333" footer="0.3145833333333333"/>
  <pageSetup horizontalDpi="600" verticalDpi="600" orientation="portrait" paperSize="9" scale="60"/>
</worksheet>
</file>

<file path=xl/worksheets/sheet5.xml><?xml version="1.0" encoding="utf-8"?>
<worksheet xmlns="http://schemas.openxmlformats.org/spreadsheetml/2006/main" xmlns:r="http://schemas.openxmlformats.org/officeDocument/2006/relationships">
  <dimension ref="A1:I43"/>
  <sheetViews>
    <sheetView showGridLines="0" showZeros="0" view="pageBreakPreview" zoomScaleNormal="85" zoomScaleSheetLayoutView="100" workbookViewId="0" topLeftCell="A1">
      <selection activeCell="C40" sqref="C40"/>
    </sheetView>
  </sheetViews>
  <sheetFormatPr defaultColWidth="9.00390625" defaultRowHeight="14.25"/>
  <cols>
    <col min="1" max="1" width="41.75390625" style="172" customWidth="1"/>
    <col min="2" max="2" width="19.125" style="173" customWidth="1"/>
    <col min="3" max="3" width="39.125" style="174" customWidth="1"/>
    <col min="4" max="4" width="19.125" style="173" customWidth="1"/>
    <col min="5" max="8" width="14.25390625" style="174" customWidth="1"/>
    <col min="9" max="9" width="9.00390625" style="175" customWidth="1"/>
    <col min="10" max="16384" width="9.00390625" style="172" customWidth="1"/>
  </cols>
  <sheetData>
    <row r="1" spans="1:9" s="166" customFormat="1" ht="54.75" customHeight="1">
      <c r="A1" s="176" t="s">
        <v>1101</v>
      </c>
      <c r="B1" s="176"/>
      <c r="C1" s="176"/>
      <c r="D1" s="176"/>
      <c r="E1" s="176"/>
      <c r="F1" s="176"/>
      <c r="G1" s="176"/>
      <c r="H1" s="176"/>
      <c r="I1" s="176"/>
    </row>
    <row r="2" spans="1:9" s="167" customFormat="1" ht="14.25">
      <c r="A2" s="167" t="s">
        <v>1102</v>
      </c>
      <c r="C2" s="177"/>
      <c r="D2" s="177" t="s">
        <v>3</v>
      </c>
      <c r="E2" s="177"/>
      <c r="F2" s="177"/>
      <c r="G2" s="177"/>
      <c r="H2" s="177"/>
      <c r="I2" s="192"/>
    </row>
    <row r="3" spans="1:9" s="168" customFormat="1" ht="32.25" customHeight="1">
      <c r="A3" s="178" t="s">
        <v>1103</v>
      </c>
      <c r="B3" s="179" t="s">
        <v>1104</v>
      </c>
      <c r="C3" s="178" t="s">
        <v>1103</v>
      </c>
      <c r="D3" s="179" t="s">
        <v>1104</v>
      </c>
      <c r="E3" s="180"/>
      <c r="F3" s="180"/>
      <c r="G3" s="180"/>
      <c r="H3" s="180"/>
      <c r="I3" s="193"/>
    </row>
    <row r="4" spans="1:9" s="169" customFormat="1" ht="26.25" customHeight="1">
      <c r="A4" s="181" t="s">
        <v>1105</v>
      </c>
      <c r="B4" s="157">
        <f>B5+D6+D20+D31</f>
        <v>2660</v>
      </c>
      <c r="C4" s="182" t="s">
        <v>1106</v>
      </c>
      <c r="D4" s="157">
        <v>0</v>
      </c>
      <c r="E4" s="183"/>
      <c r="F4" s="183"/>
      <c r="G4" s="183"/>
      <c r="H4" s="183"/>
      <c r="I4" s="194"/>
    </row>
    <row r="5" spans="1:9" s="169" customFormat="1" ht="26.25" customHeight="1">
      <c r="A5" s="184" t="s">
        <v>1107</v>
      </c>
      <c r="B5" s="157">
        <f>SUM(B6:B16,D4,D5)</f>
        <v>2148</v>
      </c>
      <c r="C5" s="182" t="s">
        <v>1108</v>
      </c>
      <c r="D5" s="157">
        <v>319</v>
      </c>
      <c r="E5" s="183"/>
      <c r="F5" s="183"/>
      <c r="G5" s="183"/>
      <c r="H5" s="183"/>
      <c r="I5" s="194"/>
    </row>
    <row r="6" spans="1:9" s="169" customFormat="1" ht="26.25" customHeight="1">
      <c r="A6" s="182" t="s">
        <v>1109</v>
      </c>
      <c r="B6" s="157">
        <v>325</v>
      </c>
      <c r="C6" s="184" t="s">
        <v>1110</v>
      </c>
      <c r="D6" s="157">
        <f>SUM(D7:D17)+SUM(B17:B30)+D19+D18</f>
        <v>441</v>
      </c>
      <c r="E6" s="183"/>
      <c r="F6" s="183"/>
      <c r="G6" s="183"/>
      <c r="H6" s="183"/>
      <c r="I6" s="194"/>
    </row>
    <row r="7" spans="1:9" s="170" customFormat="1" ht="26.25" customHeight="1">
      <c r="A7" s="182" t="s">
        <v>1111</v>
      </c>
      <c r="B7" s="157">
        <v>304</v>
      </c>
      <c r="C7" s="182" t="s">
        <v>1112</v>
      </c>
      <c r="D7" s="157">
        <v>113</v>
      </c>
      <c r="E7" s="185"/>
      <c r="F7" s="185"/>
      <c r="G7" s="185"/>
      <c r="H7" s="185"/>
      <c r="I7" s="195"/>
    </row>
    <row r="8" spans="1:9" s="170" customFormat="1" ht="26.25" customHeight="1">
      <c r="A8" s="182" t="s">
        <v>1113</v>
      </c>
      <c r="B8" s="157">
        <v>16</v>
      </c>
      <c r="C8" s="182" t="s">
        <v>1114</v>
      </c>
      <c r="D8" s="157">
        <v>0</v>
      </c>
      <c r="E8" s="185"/>
      <c r="F8" s="185"/>
      <c r="G8" s="185"/>
      <c r="H8" s="185"/>
      <c r="I8" s="195"/>
    </row>
    <row r="9" spans="1:9" s="170" customFormat="1" ht="26.25" customHeight="1">
      <c r="A9" s="182" t="s">
        <v>1115</v>
      </c>
      <c r="B9" s="157">
        <v>25</v>
      </c>
      <c r="C9" s="182" t="s">
        <v>1116</v>
      </c>
      <c r="D9" s="157">
        <v>0</v>
      </c>
      <c r="E9" s="185"/>
      <c r="F9" s="185"/>
      <c r="G9" s="185"/>
      <c r="H9" s="185"/>
      <c r="I9" s="195"/>
    </row>
    <row r="10" spans="1:9" s="170" customFormat="1" ht="26.25" customHeight="1">
      <c r="A10" s="182" t="s">
        <v>1117</v>
      </c>
      <c r="B10" s="157">
        <v>219</v>
      </c>
      <c r="C10" s="182" t="s">
        <v>1118</v>
      </c>
      <c r="D10" s="157">
        <v>0</v>
      </c>
      <c r="E10" s="185"/>
      <c r="F10" s="185"/>
      <c r="G10" s="185"/>
      <c r="H10" s="185"/>
      <c r="I10" s="195"/>
    </row>
    <row r="11" spans="1:9" s="170" customFormat="1" ht="26.25" customHeight="1">
      <c r="A11" s="182" t="s">
        <v>1119</v>
      </c>
      <c r="B11" s="157">
        <v>172</v>
      </c>
      <c r="C11" s="182" t="s">
        <v>1120</v>
      </c>
      <c r="D11" s="157">
        <v>3</v>
      </c>
      <c r="E11" s="185"/>
      <c r="F11" s="185"/>
      <c r="G11" s="185"/>
      <c r="H11" s="185"/>
      <c r="I11" s="195"/>
    </row>
    <row r="12" spans="1:9" s="170" customFormat="1" ht="26.25" customHeight="1">
      <c r="A12" s="182" t="s">
        <v>1121</v>
      </c>
      <c r="B12" s="157">
        <v>86</v>
      </c>
      <c r="C12" s="182" t="s">
        <v>1122</v>
      </c>
      <c r="D12" s="157">
        <v>45</v>
      </c>
      <c r="E12" s="185"/>
      <c r="F12" s="185"/>
      <c r="G12" s="185"/>
      <c r="H12" s="185"/>
      <c r="I12" s="195"/>
    </row>
    <row r="13" spans="1:9" s="170" customFormat="1" ht="26.25" customHeight="1">
      <c r="A13" s="182" t="s">
        <v>1123</v>
      </c>
      <c r="B13" s="157">
        <v>113</v>
      </c>
      <c r="C13" s="182" t="s">
        <v>1124</v>
      </c>
      <c r="D13" s="157">
        <v>28</v>
      </c>
      <c r="E13" s="185"/>
      <c r="F13" s="185"/>
      <c r="G13" s="185"/>
      <c r="H13" s="185"/>
      <c r="I13" s="195"/>
    </row>
    <row r="14" spans="1:9" s="170" customFormat="1" ht="26.25" customHeight="1">
      <c r="A14" s="182" t="s">
        <v>1125</v>
      </c>
      <c r="B14" s="157">
        <v>29</v>
      </c>
      <c r="C14" s="182" t="s">
        <v>1126</v>
      </c>
      <c r="D14" s="157">
        <v>0</v>
      </c>
      <c r="E14" s="185"/>
      <c r="F14" s="185"/>
      <c r="G14" s="185"/>
      <c r="H14" s="185"/>
      <c r="I14" s="195"/>
    </row>
    <row r="15" spans="1:9" s="170" customFormat="1" ht="26.25" customHeight="1">
      <c r="A15" s="182" t="s">
        <v>1127</v>
      </c>
      <c r="B15" s="157">
        <v>2</v>
      </c>
      <c r="C15" s="182" t="s">
        <v>1128</v>
      </c>
      <c r="D15" s="157">
        <v>0</v>
      </c>
      <c r="E15" s="185"/>
      <c r="F15" s="185"/>
      <c r="G15" s="185"/>
      <c r="H15" s="185"/>
      <c r="I15" s="195"/>
    </row>
    <row r="16" spans="1:9" s="170" customFormat="1" ht="26.25" customHeight="1">
      <c r="A16" s="182" t="s">
        <v>1129</v>
      </c>
      <c r="B16" s="157">
        <v>538</v>
      </c>
      <c r="C16" s="182" t="s">
        <v>1130</v>
      </c>
      <c r="D16" s="157">
        <v>4</v>
      </c>
      <c r="E16" s="185"/>
      <c r="F16" s="185"/>
      <c r="G16" s="185"/>
      <c r="H16" s="185"/>
      <c r="I16" s="195"/>
    </row>
    <row r="17" spans="1:9" s="170" customFormat="1" ht="26.25" customHeight="1">
      <c r="A17" s="182" t="s">
        <v>1131</v>
      </c>
      <c r="B17" s="157">
        <v>10</v>
      </c>
      <c r="C17" s="182" t="s">
        <v>1132</v>
      </c>
      <c r="D17" s="157">
        <v>0</v>
      </c>
      <c r="E17" s="185"/>
      <c r="F17" s="185"/>
      <c r="G17" s="185"/>
      <c r="H17" s="185"/>
      <c r="I17" s="195"/>
    </row>
    <row r="18" spans="1:9" s="171" customFormat="1" ht="26.25" customHeight="1">
      <c r="A18" s="182" t="s">
        <v>1133</v>
      </c>
      <c r="B18" s="157">
        <v>0</v>
      </c>
      <c r="C18" s="182" t="s">
        <v>1134</v>
      </c>
      <c r="D18" s="157">
        <v>0</v>
      </c>
      <c r="E18" s="183"/>
      <c r="F18" s="183"/>
      <c r="G18" s="183"/>
      <c r="H18" s="183"/>
      <c r="I18" s="196"/>
    </row>
    <row r="19" spans="1:9" s="170" customFormat="1" ht="26.25" customHeight="1">
      <c r="A19" s="182" t="s">
        <v>1135</v>
      </c>
      <c r="B19" s="157">
        <v>0</v>
      </c>
      <c r="C19" s="182" t="s">
        <v>1136</v>
      </c>
      <c r="D19" s="157">
        <v>2</v>
      </c>
      <c r="E19" s="185"/>
      <c r="F19" s="185"/>
      <c r="G19" s="185"/>
      <c r="H19" s="185"/>
      <c r="I19" s="195"/>
    </row>
    <row r="20" spans="1:8" ht="26.25" customHeight="1">
      <c r="A20" s="182" t="s">
        <v>1137</v>
      </c>
      <c r="B20" s="157">
        <v>5</v>
      </c>
      <c r="C20" s="184" t="s">
        <v>1138</v>
      </c>
      <c r="D20" s="157">
        <f>SUM(D21:D30)</f>
        <v>71</v>
      </c>
      <c r="E20" s="185"/>
      <c r="F20" s="185"/>
      <c r="G20" s="185"/>
      <c r="H20" s="185"/>
    </row>
    <row r="21" spans="1:9" s="170" customFormat="1" ht="26.25" customHeight="1">
      <c r="A21" s="182" t="s">
        <v>1139</v>
      </c>
      <c r="B21" s="157">
        <v>0</v>
      </c>
      <c r="C21" s="182" t="s">
        <v>1140</v>
      </c>
      <c r="D21" s="157">
        <v>0</v>
      </c>
      <c r="E21" s="185"/>
      <c r="F21" s="185"/>
      <c r="G21" s="185"/>
      <c r="H21" s="185"/>
      <c r="I21" s="195"/>
    </row>
    <row r="22" spans="1:8" ht="26.25" customHeight="1">
      <c r="A22" s="182" t="s">
        <v>1141</v>
      </c>
      <c r="B22" s="157">
        <v>0</v>
      </c>
      <c r="C22" s="182" t="s">
        <v>1142</v>
      </c>
      <c r="D22" s="157">
        <v>63</v>
      </c>
      <c r="E22" s="185"/>
      <c r="F22" s="185"/>
      <c r="G22" s="185"/>
      <c r="H22" s="185"/>
    </row>
    <row r="23" spans="1:9" s="170" customFormat="1" ht="26.25" customHeight="1">
      <c r="A23" s="182" t="s">
        <v>1143</v>
      </c>
      <c r="B23" s="157">
        <v>0</v>
      </c>
      <c r="C23" s="182" t="s">
        <v>1144</v>
      </c>
      <c r="D23" s="157">
        <v>0</v>
      </c>
      <c r="E23" s="185"/>
      <c r="F23" s="185"/>
      <c r="G23" s="185"/>
      <c r="H23" s="185"/>
      <c r="I23" s="195"/>
    </row>
    <row r="24" spans="1:9" s="170" customFormat="1" ht="26.25" customHeight="1">
      <c r="A24" s="182" t="s">
        <v>1145</v>
      </c>
      <c r="B24" s="157">
        <v>0</v>
      </c>
      <c r="C24" s="182" t="s">
        <v>1146</v>
      </c>
      <c r="D24" s="157">
        <v>1</v>
      </c>
      <c r="E24" s="185"/>
      <c r="F24" s="185"/>
      <c r="G24" s="185"/>
      <c r="H24" s="185"/>
      <c r="I24" s="195"/>
    </row>
    <row r="25" spans="1:8" ht="26.25" customHeight="1">
      <c r="A25" s="182" t="s">
        <v>1147</v>
      </c>
      <c r="B25" s="157">
        <v>0</v>
      </c>
      <c r="C25" s="182" t="s">
        <v>1148</v>
      </c>
      <c r="D25" s="157">
        <v>0</v>
      </c>
      <c r="E25" s="186"/>
      <c r="F25" s="186"/>
      <c r="G25" s="186"/>
      <c r="H25" s="186"/>
    </row>
    <row r="26" spans="1:8" ht="26.25" customHeight="1">
      <c r="A26" s="182" t="s">
        <v>1149</v>
      </c>
      <c r="B26" s="157">
        <v>0</v>
      </c>
      <c r="C26" s="182" t="s">
        <v>1150</v>
      </c>
      <c r="D26" s="157">
        <v>7</v>
      </c>
      <c r="E26" s="186"/>
      <c r="F26" s="186"/>
      <c r="G26" s="186"/>
      <c r="H26" s="186"/>
    </row>
    <row r="27" spans="1:8" ht="26.25" customHeight="1">
      <c r="A27" s="182" t="s">
        <v>1151</v>
      </c>
      <c r="B27" s="157">
        <v>21</v>
      </c>
      <c r="C27" s="182" t="s">
        <v>1152</v>
      </c>
      <c r="D27" s="157">
        <v>0</v>
      </c>
      <c r="E27" s="186"/>
      <c r="F27" s="186"/>
      <c r="G27" s="186"/>
      <c r="H27" s="186"/>
    </row>
    <row r="28" spans="1:8" ht="26.25" customHeight="1">
      <c r="A28" s="182" t="s">
        <v>1153</v>
      </c>
      <c r="B28" s="157">
        <v>20</v>
      </c>
      <c r="C28" s="182" t="s">
        <v>1154</v>
      </c>
      <c r="D28" s="157">
        <v>0</v>
      </c>
      <c r="E28" s="186"/>
      <c r="F28" s="186"/>
      <c r="G28" s="186"/>
      <c r="H28" s="186"/>
    </row>
    <row r="29" spans="1:8" ht="26.25" customHeight="1">
      <c r="A29" s="182" t="s">
        <v>1155</v>
      </c>
      <c r="B29" s="157">
        <v>50</v>
      </c>
      <c r="C29" s="182" t="s">
        <v>1156</v>
      </c>
      <c r="D29" s="157">
        <v>0</v>
      </c>
      <c r="E29" s="186"/>
      <c r="F29" s="186"/>
      <c r="G29" s="186"/>
      <c r="H29" s="186"/>
    </row>
    <row r="30" spans="1:8" ht="26.25" customHeight="1">
      <c r="A30" s="182" t="s">
        <v>1157</v>
      </c>
      <c r="B30" s="157">
        <v>140</v>
      </c>
      <c r="C30" s="182" t="s">
        <v>1158</v>
      </c>
      <c r="D30" s="157">
        <v>0</v>
      </c>
      <c r="E30" s="186"/>
      <c r="F30" s="186"/>
      <c r="G30" s="186"/>
      <c r="H30" s="186"/>
    </row>
    <row r="31" spans="1:8" ht="26.25" customHeight="1">
      <c r="A31" s="182" t="s">
        <v>1159</v>
      </c>
      <c r="B31" s="157">
        <v>0</v>
      </c>
      <c r="C31" s="187" t="s">
        <v>1160</v>
      </c>
      <c r="D31" s="157">
        <f>SUM(B31,B32:B43)</f>
        <v>0</v>
      </c>
      <c r="E31" s="186"/>
      <c r="F31" s="186"/>
      <c r="G31" s="186"/>
      <c r="H31" s="186"/>
    </row>
    <row r="32" spans="1:9" s="169" customFormat="1" ht="26.25" customHeight="1">
      <c r="A32" s="182" t="s">
        <v>1161</v>
      </c>
      <c r="B32" s="157">
        <v>0</v>
      </c>
      <c r="C32" s="182" t="s">
        <v>1162</v>
      </c>
      <c r="D32" s="157">
        <v>0</v>
      </c>
      <c r="E32" s="188"/>
      <c r="F32" s="188"/>
      <c r="G32" s="188"/>
      <c r="H32" s="188"/>
      <c r="I32" s="194"/>
    </row>
    <row r="33" spans="1:8" ht="26.25" customHeight="1">
      <c r="A33" s="182" t="s">
        <v>1163</v>
      </c>
      <c r="B33" s="157">
        <v>0</v>
      </c>
      <c r="C33" s="189"/>
      <c r="D33" s="157"/>
      <c r="E33" s="186"/>
      <c r="F33" s="186"/>
      <c r="G33" s="186"/>
      <c r="H33" s="186"/>
    </row>
    <row r="34" spans="1:8" ht="26.25" customHeight="1">
      <c r="A34" s="182" t="s">
        <v>1164</v>
      </c>
      <c r="B34" s="157">
        <v>0</v>
      </c>
      <c r="C34" s="161"/>
      <c r="D34" s="157"/>
      <c r="E34" s="186"/>
      <c r="F34" s="186"/>
      <c r="G34" s="186"/>
      <c r="H34" s="186"/>
    </row>
    <row r="35" spans="1:8" ht="26.25" customHeight="1">
      <c r="A35" s="182" t="s">
        <v>1165</v>
      </c>
      <c r="B35" s="157">
        <v>0</v>
      </c>
      <c r="C35" s="161"/>
      <c r="D35" s="157"/>
      <c r="E35" s="186"/>
      <c r="F35" s="186"/>
      <c r="G35" s="186"/>
      <c r="H35" s="186"/>
    </row>
    <row r="36" spans="1:8" ht="26.25" customHeight="1">
      <c r="A36" s="182" t="s">
        <v>1166</v>
      </c>
      <c r="B36" s="157">
        <v>0</v>
      </c>
      <c r="C36" s="161"/>
      <c r="D36" s="157"/>
      <c r="E36" s="186"/>
      <c r="F36" s="186"/>
      <c r="G36" s="186"/>
      <c r="H36" s="186"/>
    </row>
    <row r="37" spans="1:4" ht="26.25" customHeight="1">
      <c r="A37" s="182" t="s">
        <v>1167</v>
      </c>
      <c r="B37" s="157">
        <v>0</v>
      </c>
      <c r="C37" s="161"/>
      <c r="D37" s="157"/>
    </row>
    <row r="38" spans="1:4" ht="26.25" customHeight="1">
      <c r="A38" s="182" t="s">
        <v>1168</v>
      </c>
      <c r="B38" s="157">
        <v>0</v>
      </c>
      <c r="C38" s="161"/>
      <c r="D38" s="157"/>
    </row>
    <row r="39" spans="1:9" s="169" customFormat="1" ht="26.25" customHeight="1">
      <c r="A39" s="182" t="s">
        <v>1168</v>
      </c>
      <c r="B39" s="157">
        <v>0</v>
      </c>
      <c r="C39" s="161"/>
      <c r="D39" s="157"/>
      <c r="E39" s="190"/>
      <c r="F39" s="190"/>
      <c r="G39" s="190"/>
      <c r="H39" s="190"/>
      <c r="I39" s="194"/>
    </row>
    <row r="40" spans="1:4" ht="26.25" customHeight="1">
      <c r="A40" s="182" t="s">
        <v>1169</v>
      </c>
      <c r="B40" s="157">
        <v>0</v>
      </c>
      <c r="C40" s="191"/>
      <c r="D40" s="157"/>
    </row>
    <row r="41" spans="1:4" ht="26.25" customHeight="1">
      <c r="A41" s="182" t="s">
        <v>1170</v>
      </c>
      <c r="B41" s="157">
        <v>0</v>
      </c>
      <c r="C41" s="191"/>
      <c r="D41" s="157"/>
    </row>
    <row r="42" spans="1:4" ht="26.25" customHeight="1">
      <c r="A42" s="182" t="s">
        <v>1171</v>
      </c>
      <c r="B42" s="157">
        <v>0</v>
      </c>
      <c r="C42" s="161"/>
      <c r="D42" s="157"/>
    </row>
    <row r="43" spans="1:4" ht="26.25" customHeight="1">
      <c r="A43" s="182" t="s">
        <v>1172</v>
      </c>
      <c r="B43" s="157">
        <v>0</v>
      </c>
      <c r="C43" s="161"/>
      <c r="D43" s="157"/>
    </row>
    <row r="44" ht="33.75" customHeight="1"/>
  </sheetData>
  <sheetProtection/>
  <mergeCells count="1">
    <mergeCell ref="A1:D1"/>
  </mergeCells>
  <printOptions horizontalCentered="1"/>
  <pageMargins left="0.5902777777777778" right="0.5902777777777778" top="0.9840277777777777" bottom="0.5902777777777778" header="0.5902777777777778" footer="0.236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C36" sqref="C36"/>
    </sheetView>
  </sheetViews>
  <sheetFormatPr defaultColWidth="9.00390625" defaultRowHeight="14.25"/>
  <cols>
    <col min="1" max="1" width="36.50390625" style="0" customWidth="1"/>
    <col min="2" max="2" width="12.75390625" style="0" bestFit="1" customWidth="1"/>
    <col min="3" max="3" width="32.875" style="0" bestFit="1" customWidth="1"/>
    <col min="4" max="4" width="12.75390625" style="0" bestFit="1" customWidth="1"/>
  </cols>
  <sheetData>
    <row r="1" spans="1:4" ht="20.25" customHeight="1">
      <c r="A1" s="151" t="s">
        <v>1173</v>
      </c>
      <c r="B1" s="151"/>
      <c r="C1" s="151"/>
      <c r="D1" s="151"/>
    </row>
    <row r="2" spans="1:4" ht="14.25">
      <c r="A2" s="151"/>
      <c r="B2" s="151"/>
      <c r="C2" s="151"/>
      <c r="D2" s="151"/>
    </row>
    <row r="3" ht="14.25">
      <c r="A3" s="152" t="s">
        <v>1174</v>
      </c>
    </row>
    <row r="4" spans="1:4" ht="14.25">
      <c r="A4" s="153"/>
      <c r="B4" s="153"/>
      <c r="C4" s="153"/>
      <c r="D4" s="154" t="s">
        <v>3</v>
      </c>
    </row>
    <row r="5" spans="1:4" ht="14.25">
      <c r="A5" s="155" t="s">
        <v>1175</v>
      </c>
      <c r="B5" s="155" t="s">
        <v>1176</v>
      </c>
      <c r="C5" s="155" t="s">
        <v>1175</v>
      </c>
      <c r="D5" s="155" t="s">
        <v>1176</v>
      </c>
    </row>
    <row r="6" spans="1:4" ht="14.25">
      <c r="A6" s="156" t="s">
        <v>1177</v>
      </c>
      <c r="B6" s="157">
        <f>SUM(B7:B10)</f>
        <v>2148</v>
      </c>
      <c r="C6" s="156" t="s">
        <v>1178</v>
      </c>
      <c r="D6" s="157">
        <f>SUM(D7:D9)</f>
        <v>0</v>
      </c>
    </row>
    <row r="7" spans="1:4" ht="14.25">
      <c r="A7" s="158" t="s">
        <v>1179</v>
      </c>
      <c r="B7" s="157">
        <f>'4经济明细'!B6+'4经济明细'!B7+'4经济明细'!B8+'4经济明细'!B10</f>
        <v>864</v>
      </c>
      <c r="C7" s="158" t="s">
        <v>1107</v>
      </c>
      <c r="D7" s="157">
        <v>0</v>
      </c>
    </row>
    <row r="8" spans="1:4" ht="14.25">
      <c r="A8" s="158" t="s">
        <v>1180</v>
      </c>
      <c r="B8" s="157">
        <f>'4经济明细'!B11+'4经济明细'!B12+'4经济明细'!B13+'4经济明细'!B14+'4经济明细'!B15</f>
        <v>402</v>
      </c>
      <c r="C8" s="158" t="s">
        <v>1110</v>
      </c>
      <c r="D8" s="157">
        <v>0</v>
      </c>
    </row>
    <row r="9" spans="1:4" ht="14.25">
      <c r="A9" s="158" t="s">
        <v>1129</v>
      </c>
      <c r="B9" s="157">
        <f>'4经济明细'!B16</f>
        <v>538</v>
      </c>
      <c r="C9" s="158" t="s">
        <v>1181</v>
      </c>
      <c r="D9" s="157">
        <v>0</v>
      </c>
    </row>
    <row r="10" spans="1:4" ht="14.25">
      <c r="A10" s="158" t="s">
        <v>1108</v>
      </c>
      <c r="B10" s="157">
        <f>'4经济明细'!B9+'4经济明细'!D4+'4经济明细'!D5</f>
        <v>344</v>
      </c>
      <c r="C10" s="156" t="s">
        <v>1182</v>
      </c>
      <c r="D10" s="159">
        <f>SUM(D11:D15)</f>
        <v>71</v>
      </c>
    </row>
    <row r="11" spans="1:4" ht="14.25">
      <c r="A11" s="156" t="s">
        <v>1183</v>
      </c>
      <c r="B11" s="157">
        <f>SUM(B12:B21)</f>
        <v>441</v>
      </c>
      <c r="C11" s="158" t="s">
        <v>1184</v>
      </c>
      <c r="D11" s="157">
        <f>'4经济明细'!D24+'4经济明细'!D25+'4经济明细'!D26+'4经济明细'!D28</f>
        <v>8</v>
      </c>
    </row>
    <row r="12" spans="1:4" ht="14.25">
      <c r="A12" s="158" t="s">
        <v>1185</v>
      </c>
      <c r="B12" s="157">
        <f>'4经济明细'!D7+'4经济明细'!D8+'4经济明细'!D10+'4经济明细'!D11+'4经济明细'!D12+'4经济明细'!D13+'4经济明细'!D14+'4经济明细'!D15+'4经济明细'!D16+'4经济明细'!D18+'4经济明细'!B18+'4经济明细'!B27+'4经济明细'!B28+'4经济明细'!B30+'4经济明细'!D18</f>
        <v>374</v>
      </c>
      <c r="C12" s="158" t="s">
        <v>1152</v>
      </c>
      <c r="D12" s="157">
        <f>'4经济明细'!D27</f>
        <v>0</v>
      </c>
    </row>
    <row r="13" spans="1:4" ht="14.25">
      <c r="A13" s="158" t="s">
        <v>1135</v>
      </c>
      <c r="B13" s="157">
        <f>'4经济明细'!B19</f>
        <v>0</v>
      </c>
      <c r="C13" s="158" t="s">
        <v>1186</v>
      </c>
      <c r="D13" s="157">
        <f>'4经济明细'!D29</f>
        <v>0</v>
      </c>
    </row>
    <row r="14" spans="1:4" ht="14.25">
      <c r="A14" s="158" t="s">
        <v>1137</v>
      </c>
      <c r="B14" s="157">
        <f>'4经济明细'!B20</f>
        <v>5</v>
      </c>
      <c r="C14" s="158" t="s">
        <v>1187</v>
      </c>
      <c r="D14" s="157">
        <f>'4经济明细'!D21+'4经济明细'!D22+'4经济明细'!D23</f>
        <v>63</v>
      </c>
    </row>
    <row r="15" spans="1:4" ht="14.25">
      <c r="A15" s="158" t="s">
        <v>1188</v>
      </c>
      <c r="B15" s="157">
        <f>'4经济明细'!B22+'4经济明细'!B23+'4经济明细'!B24</f>
        <v>0</v>
      </c>
      <c r="C15" s="158" t="s">
        <v>1189</v>
      </c>
      <c r="D15" s="157">
        <f>'4经济明细'!D30</f>
        <v>0</v>
      </c>
    </row>
    <row r="16" spans="1:4" ht="14.25">
      <c r="A16" s="158" t="s">
        <v>1149</v>
      </c>
      <c r="B16" s="157">
        <f>'4经济明细'!D9+'4经济明细'!B25+'4经济明细'!B26</f>
        <v>0</v>
      </c>
      <c r="C16" s="156" t="s">
        <v>1190</v>
      </c>
      <c r="D16" s="157">
        <f>SUM(D17:D18)</f>
        <v>0</v>
      </c>
    </row>
    <row r="17" spans="1:4" ht="14.25">
      <c r="A17" s="158" t="s">
        <v>1139</v>
      </c>
      <c r="B17" s="157">
        <f>'4经济明细'!B21</f>
        <v>0</v>
      </c>
      <c r="C17" s="158" t="s">
        <v>68</v>
      </c>
      <c r="D17" s="157">
        <v>0</v>
      </c>
    </row>
    <row r="18" spans="1:4" ht="14.25">
      <c r="A18" s="158" t="s">
        <v>1132</v>
      </c>
      <c r="B18" s="157">
        <f>'4经济明细'!D17</f>
        <v>0</v>
      </c>
      <c r="C18" s="158" t="s">
        <v>1191</v>
      </c>
      <c r="D18" s="157">
        <v>0</v>
      </c>
    </row>
    <row r="19" spans="1:4" ht="14.25">
      <c r="A19" s="158" t="s">
        <v>1155</v>
      </c>
      <c r="B19" s="157">
        <f>'4经济明细'!B29</f>
        <v>50</v>
      </c>
      <c r="C19" s="160"/>
      <c r="D19" s="161"/>
    </row>
    <row r="20" spans="1:4" ht="14.25">
      <c r="A20" s="162" t="s">
        <v>1192</v>
      </c>
      <c r="B20" s="157">
        <f>'4经济明细'!B17</f>
        <v>10</v>
      </c>
      <c r="C20" s="160"/>
      <c r="D20" s="163"/>
    </row>
    <row r="21" spans="1:4" ht="14.25">
      <c r="A21" s="158" t="s">
        <v>1136</v>
      </c>
      <c r="B21" s="157">
        <f>'4经济明细'!D19</f>
        <v>2</v>
      </c>
      <c r="C21" s="155" t="s">
        <v>1193</v>
      </c>
      <c r="D21" s="157">
        <f>B6+B11+D6+D10+D16</f>
        <v>2660</v>
      </c>
    </row>
    <row r="22" spans="1:4" ht="14.25">
      <c r="A22" s="164" t="s">
        <v>1194</v>
      </c>
      <c r="B22" s="165"/>
      <c r="C22" s="165"/>
      <c r="D22" s="165"/>
    </row>
  </sheetData>
  <sheetProtection/>
  <mergeCells count="1">
    <mergeCell ref="A1:D2"/>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38"/>
  <sheetViews>
    <sheetView showGridLines="0" showZeros="0" view="pageBreakPreview" zoomScaleSheetLayoutView="100" workbookViewId="0" topLeftCell="A1">
      <pane xSplit="1" ySplit="4" topLeftCell="B14" activePane="bottomRight" state="frozen"/>
      <selection pane="bottomRight" activeCell="D14" sqref="D14"/>
    </sheetView>
  </sheetViews>
  <sheetFormatPr defaultColWidth="9.00390625" defaultRowHeight="14.25"/>
  <cols>
    <col min="1" max="1" width="62.00390625" style="52" customWidth="1"/>
    <col min="2" max="3" width="12.00390625" style="129" customWidth="1"/>
    <col min="4" max="4" width="14.25390625" style="129" customWidth="1"/>
    <col min="5" max="5" width="15.25390625" style="129" customWidth="1"/>
    <col min="6" max="6" width="18.125" style="130" customWidth="1"/>
    <col min="7" max="7" width="19.00390625" style="130" customWidth="1"/>
    <col min="8" max="8" width="17.25390625" style="129" customWidth="1"/>
    <col min="9" max="11" width="14.25390625" style="129" customWidth="1"/>
    <col min="12" max="12" width="9.00390625" style="131" customWidth="1"/>
    <col min="13" max="16384" width="9.00390625" style="52" customWidth="1"/>
  </cols>
  <sheetData>
    <row r="1" spans="1:12" s="48" customFormat="1" ht="55.5" customHeight="1">
      <c r="A1" s="132" t="s">
        <v>1195</v>
      </c>
      <c r="B1" s="132"/>
      <c r="C1" s="132"/>
      <c r="D1" s="132"/>
      <c r="E1" s="132"/>
      <c r="F1" s="132"/>
      <c r="G1" s="132"/>
      <c r="H1" s="55"/>
      <c r="I1" s="55"/>
      <c r="J1" s="55"/>
      <c r="K1" s="55"/>
      <c r="L1" s="55"/>
    </row>
    <row r="2" spans="1:12" s="49" customFormat="1" ht="14.25">
      <c r="A2" s="49" t="s">
        <v>1196</v>
      </c>
      <c r="B2" s="133"/>
      <c r="C2" s="133"/>
      <c r="D2" s="80"/>
      <c r="E2" s="80"/>
      <c r="F2" s="134"/>
      <c r="G2" s="135" t="s">
        <v>3</v>
      </c>
      <c r="H2" s="80"/>
      <c r="I2" s="80"/>
      <c r="J2" s="80"/>
      <c r="K2" s="80"/>
      <c r="L2" s="146"/>
    </row>
    <row r="3" spans="1:12" s="49" customFormat="1" ht="30" customHeight="1">
      <c r="A3" s="10" t="s">
        <v>4</v>
      </c>
      <c r="B3" s="81" t="s">
        <v>5</v>
      </c>
      <c r="C3" s="81"/>
      <c r="D3" s="81"/>
      <c r="E3" s="81"/>
      <c r="F3" s="62" t="s">
        <v>6</v>
      </c>
      <c r="G3" s="62"/>
      <c r="H3" s="80"/>
      <c r="I3" s="80"/>
      <c r="J3" s="80"/>
      <c r="K3" s="80"/>
      <c r="L3" s="146"/>
    </row>
    <row r="4" spans="1:12" s="50" customFormat="1" ht="30" customHeight="1">
      <c r="A4" s="10"/>
      <c r="B4" s="10" t="s">
        <v>7</v>
      </c>
      <c r="C4" s="10" t="s">
        <v>8</v>
      </c>
      <c r="D4" s="10" t="s">
        <v>9</v>
      </c>
      <c r="E4" s="10" t="s">
        <v>10</v>
      </c>
      <c r="F4" s="10" t="s">
        <v>7</v>
      </c>
      <c r="G4" s="27" t="s">
        <v>12</v>
      </c>
      <c r="H4" s="136"/>
      <c r="I4" s="147"/>
      <c r="J4" s="147"/>
      <c r="K4" s="147"/>
      <c r="L4" s="148"/>
    </row>
    <row r="5" spans="1:12" s="52" customFormat="1" ht="25.5" customHeight="1">
      <c r="A5" s="137" t="s">
        <v>1197</v>
      </c>
      <c r="B5" s="138">
        <f>B6+B36</f>
        <v>1011</v>
      </c>
      <c r="C5" s="138">
        <f>C6+C36</f>
        <v>602</v>
      </c>
      <c r="D5" s="138">
        <f>D6+D36</f>
        <v>601.7929</v>
      </c>
      <c r="E5" s="139">
        <f>D5/C5*100</f>
        <v>99.96559800664451</v>
      </c>
      <c r="F5" s="138">
        <f>F6+F36</f>
        <v>391</v>
      </c>
      <c r="G5" s="139">
        <f>F5/D5*100</f>
        <v>64.97251795426632</v>
      </c>
      <c r="H5" s="136"/>
      <c r="I5" s="149"/>
      <c r="J5" s="149"/>
      <c r="K5" s="149"/>
      <c r="L5" s="131"/>
    </row>
    <row r="6" spans="1:11" ht="25.5" customHeight="1">
      <c r="A6" s="137" t="s">
        <v>1198</v>
      </c>
      <c r="B6" s="138">
        <f>B7+B18</f>
        <v>1011</v>
      </c>
      <c r="C6" s="138">
        <f>C7+C18</f>
        <v>602</v>
      </c>
      <c r="D6" s="138">
        <f>D7+D18</f>
        <v>601.7929</v>
      </c>
      <c r="E6" s="139">
        <f>D6/C6*100</f>
        <v>99.96559800664451</v>
      </c>
      <c r="F6" s="138">
        <f>F7+F18</f>
        <v>391</v>
      </c>
      <c r="G6" s="139">
        <f>F6/D6*100</f>
        <v>64.97251795426632</v>
      </c>
      <c r="H6" s="136"/>
      <c r="I6" s="149"/>
      <c r="J6" s="149"/>
      <c r="K6" s="149"/>
    </row>
    <row r="7" spans="1:11" ht="25.5" customHeight="1">
      <c r="A7" s="140" t="s">
        <v>1199</v>
      </c>
      <c r="B7" s="141">
        <f aca="true" t="shared" si="0" ref="B7:G7">SUM(B8:B17)</f>
        <v>0</v>
      </c>
      <c r="C7" s="141">
        <f t="shared" si="0"/>
        <v>0</v>
      </c>
      <c r="D7" s="141">
        <f t="shared" si="0"/>
        <v>0</v>
      </c>
      <c r="E7" s="141">
        <f t="shared" si="0"/>
        <v>0</v>
      </c>
      <c r="F7" s="141">
        <f t="shared" si="0"/>
        <v>0</v>
      </c>
      <c r="G7" s="141">
        <f t="shared" si="0"/>
        <v>0</v>
      </c>
      <c r="H7" s="136"/>
      <c r="I7" s="149"/>
      <c r="J7" s="149"/>
      <c r="K7" s="149"/>
    </row>
    <row r="8" spans="1:12" s="128" customFormat="1" ht="25.5" customHeight="1">
      <c r="A8" s="142" t="s">
        <v>1200</v>
      </c>
      <c r="B8" s="141">
        <v>0</v>
      </c>
      <c r="C8" s="141">
        <v>0</v>
      </c>
      <c r="D8" s="141">
        <v>0</v>
      </c>
      <c r="E8" s="141">
        <v>0</v>
      </c>
      <c r="F8" s="141">
        <v>0</v>
      </c>
      <c r="G8" s="141">
        <v>0</v>
      </c>
      <c r="H8" s="136"/>
      <c r="I8" s="149"/>
      <c r="J8" s="149"/>
      <c r="K8" s="149"/>
      <c r="L8" s="150"/>
    </row>
    <row r="9" spans="1:12" s="128" customFormat="1" ht="25.5" customHeight="1">
      <c r="A9" s="142" t="s">
        <v>1201</v>
      </c>
      <c r="B9" s="141">
        <v>0</v>
      </c>
      <c r="C9" s="141">
        <v>0</v>
      </c>
      <c r="D9" s="141">
        <v>0</v>
      </c>
      <c r="E9" s="141">
        <v>0</v>
      </c>
      <c r="F9" s="141">
        <v>0</v>
      </c>
      <c r="G9" s="141">
        <v>0</v>
      </c>
      <c r="H9" s="136"/>
      <c r="I9" s="149"/>
      <c r="J9" s="149"/>
      <c r="K9" s="149"/>
      <c r="L9" s="150"/>
    </row>
    <row r="10" spans="1:12" s="128" customFormat="1" ht="25.5" customHeight="1">
      <c r="A10" s="142" t="s">
        <v>1202</v>
      </c>
      <c r="B10" s="141">
        <v>0</v>
      </c>
      <c r="C10" s="141">
        <v>0</v>
      </c>
      <c r="D10" s="141">
        <v>0</v>
      </c>
      <c r="E10" s="141">
        <v>0</v>
      </c>
      <c r="F10" s="141">
        <v>0</v>
      </c>
      <c r="G10" s="141">
        <v>0</v>
      </c>
      <c r="H10" s="136"/>
      <c r="I10" s="149"/>
      <c r="J10" s="149"/>
      <c r="K10" s="149"/>
      <c r="L10" s="150"/>
    </row>
    <row r="11" spans="1:12" s="128" customFormat="1" ht="25.5" customHeight="1">
      <c r="A11" s="142" t="s">
        <v>1203</v>
      </c>
      <c r="B11" s="141">
        <v>0</v>
      </c>
      <c r="C11" s="141">
        <v>0</v>
      </c>
      <c r="D11" s="141">
        <v>0</v>
      </c>
      <c r="E11" s="141">
        <v>0</v>
      </c>
      <c r="F11" s="141">
        <v>0</v>
      </c>
      <c r="G11" s="141">
        <v>0</v>
      </c>
      <c r="H11" s="136"/>
      <c r="I11" s="149"/>
      <c r="J11" s="149"/>
      <c r="K11" s="149"/>
      <c r="L11" s="150"/>
    </row>
    <row r="12" spans="1:12" s="128" customFormat="1" ht="25.5" customHeight="1">
      <c r="A12" s="142" t="s">
        <v>1204</v>
      </c>
      <c r="B12" s="141">
        <v>0</v>
      </c>
      <c r="C12" s="141">
        <v>0</v>
      </c>
      <c r="D12" s="141">
        <v>0</v>
      </c>
      <c r="E12" s="141">
        <v>0</v>
      </c>
      <c r="F12" s="141">
        <v>0</v>
      </c>
      <c r="G12" s="141">
        <v>0</v>
      </c>
      <c r="H12" s="136"/>
      <c r="I12" s="149"/>
      <c r="J12" s="149"/>
      <c r="K12" s="149"/>
      <c r="L12" s="150"/>
    </row>
    <row r="13" spans="1:12" s="128" customFormat="1" ht="25.5" customHeight="1">
      <c r="A13" s="142" t="s">
        <v>1205</v>
      </c>
      <c r="B13" s="141">
        <v>0</v>
      </c>
      <c r="C13" s="141">
        <v>0</v>
      </c>
      <c r="D13" s="141">
        <v>0</v>
      </c>
      <c r="E13" s="141">
        <v>0</v>
      </c>
      <c r="F13" s="141">
        <v>0</v>
      </c>
      <c r="G13" s="141">
        <v>0</v>
      </c>
      <c r="H13" s="136"/>
      <c r="I13" s="149"/>
      <c r="J13" s="149"/>
      <c r="K13" s="149"/>
      <c r="L13" s="150"/>
    </row>
    <row r="14" spans="1:12" s="128" customFormat="1" ht="25.5" customHeight="1">
      <c r="A14" s="142" t="s">
        <v>1206</v>
      </c>
      <c r="B14" s="141">
        <v>0</v>
      </c>
      <c r="C14" s="141">
        <v>0</v>
      </c>
      <c r="D14" s="141">
        <v>0</v>
      </c>
      <c r="E14" s="141">
        <v>0</v>
      </c>
      <c r="F14" s="141">
        <v>0</v>
      </c>
      <c r="G14" s="141">
        <v>0</v>
      </c>
      <c r="H14" s="136"/>
      <c r="I14" s="149"/>
      <c r="J14" s="149"/>
      <c r="K14" s="149"/>
      <c r="L14" s="150"/>
    </row>
    <row r="15" spans="1:12" s="128" customFormat="1" ht="25.5" customHeight="1">
      <c r="A15" s="143" t="s">
        <v>1207</v>
      </c>
      <c r="B15" s="141">
        <v>0</v>
      </c>
      <c r="C15" s="141">
        <v>0</v>
      </c>
      <c r="D15" s="141">
        <v>0</v>
      </c>
      <c r="E15" s="141">
        <v>0</v>
      </c>
      <c r="F15" s="141">
        <v>0</v>
      </c>
      <c r="G15" s="141">
        <v>0</v>
      </c>
      <c r="H15" s="136"/>
      <c r="I15" s="149"/>
      <c r="J15" s="149"/>
      <c r="K15" s="149"/>
      <c r="L15" s="150"/>
    </row>
    <row r="16" spans="1:12" s="128" customFormat="1" ht="25.5" customHeight="1">
      <c r="A16" s="142" t="s">
        <v>1208</v>
      </c>
      <c r="B16" s="141">
        <v>0</v>
      </c>
      <c r="C16" s="141">
        <v>0</v>
      </c>
      <c r="D16" s="141">
        <v>0</v>
      </c>
      <c r="E16" s="141">
        <v>0</v>
      </c>
      <c r="F16" s="141">
        <v>0</v>
      </c>
      <c r="G16" s="141">
        <v>0</v>
      </c>
      <c r="H16" s="136"/>
      <c r="I16" s="149"/>
      <c r="J16" s="149"/>
      <c r="K16" s="149"/>
      <c r="L16" s="150"/>
    </row>
    <row r="17" spans="1:12" s="128" customFormat="1" ht="25.5" customHeight="1">
      <c r="A17" s="142" t="s">
        <v>1209</v>
      </c>
      <c r="B17" s="141">
        <v>0</v>
      </c>
      <c r="C17" s="141">
        <v>0</v>
      </c>
      <c r="D17" s="141">
        <v>0</v>
      </c>
      <c r="E17" s="141">
        <v>0</v>
      </c>
      <c r="F17" s="141">
        <v>0</v>
      </c>
      <c r="G17" s="141">
        <v>0</v>
      </c>
      <c r="H17" s="136"/>
      <c r="I17" s="149"/>
      <c r="J17" s="149"/>
      <c r="K17" s="149"/>
      <c r="L17" s="150"/>
    </row>
    <row r="18" spans="1:12" s="128" customFormat="1" ht="25.5" customHeight="1">
      <c r="A18" s="140" t="s">
        <v>1210</v>
      </c>
      <c r="B18" s="144">
        <f>SUM(B19:B35)</f>
        <v>1011</v>
      </c>
      <c r="C18" s="144">
        <f>SUM(C19:C35)</f>
        <v>602</v>
      </c>
      <c r="D18" s="144">
        <f>SUM(D19:D35)</f>
        <v>601.7929</v>
      </c>
      <c r="E18" s="144">
        <f>D18/C18*100</f>
        <v>99.96559800664451</v>
      </c>
      <c r="F18" s="144">
        <f>SUM(F19:F35)</f>
        <v>391</v>
      </c>
      <c r="G18" s="144">
        <f>F18/D18*100</f>
        <v>64.97251795426632</v>
      </c>
      <c r="H18" s="136"/>
      <c r="I18" s="149"/>
      <c r="J18" s="149"/>
      <c r="K18" s="149"/>
      <c r="L18" s="150"/>
    </row>
    <row r="19" spans="1:12" s="128" customFormat="1" ht="25.5" customHeight="1">
      <c r="A19" s="142" t="s">
        <v>1211</v>
      </c>
      <c r="B19" s="141">
        <v>0</v>
      </c>
      <c r="C19" s="144">
        <v>2</v>
      </c>
      <c r="D19" s="144">
        <v>1.7469</v>
      </c>
      <c r="E19" s="141">
        <v>0</v>
      </c>
      <c r="F19" s="141">
        <v>0</v>
      </c>
      <c r="G19" s="141">
        <v>0</v>
      </c>
      <c r="H19" s="136"/>
      <c r="I19" s="149"/>
      <c r="J19" s="149"/>
      <c r="K19" s="149"/>
      <c r="L19" s="150"/>
    </row>
    <row r="20" spans="1:12" s="128" customFormat="1" ht="25.5" customHeight="1">
      <c r="A20" s="142" t="s">
        <v>1212</v>
      </c>
      <c r="B20" s="141">
        <v>0</v>
      </c>
      <c r="C20" s="141">
        <v>0</v>
      </c>
      <c r="D20" s="141">
        <v>0</v>
      </c>
      <c r="E20" s="141">
        <v>0</v>
      </c>
      <c r="F20" s="141">
        <v>0</v>
      </c>
      <c r="G20" s="141">
        <v>0</v>
      </c>
      <c r="H20" s="136"/>
      <c r="I20" s="149"/>
      <c r="J20" s="149"/>
      <c r="K20" s="149"/>
      <c r="L20" s="150"/>
    </row>
    <row r="21" spans="1:12" s="128" customFormat="1" ht="25.5" customHeight="1">
      <c r="A21" s="142" t="s">
        <v>1213</v>
      </c>
      <c r="B21" s="141">
        <v>0</v>
      </c>
      <c r="C21" s="141">
        <v>0</v>
      </c>
      <c r="D21" s="141">
        <v>0</v>
      </c>
      <c r="E21" s="141">
        <v>0</v>
      </c>
      <c r="F21" s="141">
        <v>0</v>
      </c>
      <c r="G21" s="141">
        <v>0</v>
      </c>
      <c r="H21" s="136"/>
      <c r="I21" s="149"/>
      <c r="J21" s="149"/>
      <c r="K21" s="149"/>
      <c r="L21" s="150"/>
    </row>
    <row r="22" spans="1:11" ht="25.5" customHeight="1">
      <c r="A22" s="142" t="s">
        <v>1214</v>
      </c>
      <c r="B22" s="141">
        <v>0</v>
      </c>
      <c r="C22" s="141">
        <v>0</v>
      </c>
      <c r="D22" s="141">
        <v>0</v>
      </c>
      <c r="E22" s="141">
        <v>0</v>
      </c>
      <c r="F22" s="141">
        <v>0</v>
      </c>
      <c r="G22" s="141">
        <v>0</v>
      </c>
      <c r="H22" s="136"/>
      <c r="I22" s="149"/>
      <c r="J22" s="149"/>
      <c r="K22" s="149"/>
    </row>
    <row r="23" spans="1:12" s="128" customFormat="1" ht="25.5" customHeight="1">
      <c r="A23" s="142" t="s">
        <v>1215</v>
      </c>
      <c r="B23" s="141">
        <v>0</v>
      </c>
      <c r="C23" s="141">
        <v>0</v>
      </c>
      <c r="D23" s="141">
        <v>0</v>
      </c>
      <c r="E23" s="141">
        <v>0</v>
      </c>
      <c r="F23" s="141">
        <v>0</v>
      </c>
      <c r="G23" s="141">
        <v>0</v>
      </c>
      <c r="H23" s="136"/>
      <c r="I23" s="149"/>
      <c r="J23" s="149"/>
      <c r="K23" s="149"/>
      <c r="L23" s="150"/>
    </row>
    <row r="24" spans="1:12" s="128" customFormat="1" ht="25.5" customHeight="1">
      <c r="A24" s="142" t="s">
        <v>1216</v>
      </c>
      <c r="B24" s="141">
        <v>0</v>
      </c>
      <c r="C24" s="141">
        <v>0</v>
      </c>
      <c r="D24" s="141">
        <v>0</v>
      </c>
      <c r="E24" s="141">
        <v>0</v>
      </c>
      <c r="F24" s="141">
        <v>0</v>
      </c>
      <c r="G24" s="141">
        <v>0</v>
      </c>
      <c r="H24" s="136"/>
      <c r="I24" s="149"/>
      <c r="J24" s="149"/>
      <c r="K24" s="149"/>
      <c r="L24" s="150"/>
    </row>
    <row r="25" spans="1:12" s="128" customFormat="1" ht="25.5" customHeight="1">
      <c r="A25" s="142" t="s">
        <v>1217</v>
      </c>
      <c r="B25" s="144">
        <v>412</v>
      </c>
      <c r="C25" s="141">
        <v>0</v>
      </c>
      <c r="D25" s="141">
        <v>0</v>
      </c>
      <c r="E25" s="141">
        <v>0</v>
      </c>
      <c r="F25" s="141">
        <v>0</v>
      </c>
      <c r="G25" s="141">
        <v>0</v>
      </c>
      <c r="H25" s="136"/>
      <c r="I25" s="149"/>
      <c r="J25" s="149"/>
      <c r="K25" s="149"/>
      <c r="L25" s="150"/>
    </row>
    <row r="26" spans="1:12" s="128" customFormat="1" ht="25.5" customHeight="1">
      <c r="A26" s="142" t="s">
        <v>1218</v>
      </c>
      <c r="B26" s="141">
        <v>0</v>
      </c>
      <c r="C26" s="141">
        <v>0</v>
      </c>
      <c r="D26" s="141">
        <v>0</v>
      </c>
      <c r="E26" s="141">
        <v>0</v>
      </c>
      <c r="F26" s="141">
        <v>0</v>
      </c>
      <c r="G26" s="141">
        <v>0</v>
      </c>
      <c r="H26" s="136"/>
      <c r="I26" s="149"/>
      <c r="J26" s="149"/>
      <c r="K26" s="149"/>
      <c r="L26" s="150"/>
    </row>
    <row r="27" spans="1:12" s="128" customFormat="1" ht="25.5" customHeight="1">
      <c r="A27" s="142" t="s">
        <v>1219</v>
      </c>
      <c r="B27" s="144">
        <v>599</v>
      </c>
      <c r="C27" s="144">
        <v>600</v>
      </c>
      <c r="D27" s="144">
        <f>599+1.046</f>
        <v>600.046</v>
      </c>
      <c r="E27" s="139">
        <f>D27/C27*100</f>
        <v>100.00766666666667</v>
      </c>
      <c r="F27" s="139">
        <v>391</v>
      </c>
      <c r="G27" s="139">
        <f>F27/D27*100</f>
        <v>65.16167093856137</v>
      </c>
      <c r="H27" s="136"/>
      <c r="I27" s="149"/>
      <c r="J27" s="149"/>
      <c r="K27" s="149"/>
      <c r="L27" s="150"/>
    </row>
    <row r="28" spans="1:12" s="128" customFormat="1" ht="25.5" customHeight="1">
      <c r="A28" s="142" t="s">
        <v>1220</v>
      </c>
      <c r="B28" s="141">
        <v>0</v>
      </c>
      <c r="C28" s="141">
        <v>0</v>
      </c>
      <c r="D28" s="141">
        <v>0</v>
      </c>
      <c r="E28" s="141">
        <v>0</v>
      </c>
      <c r="F28" s="141">
        <v>0</v>
      </c>
      <c r="G28" s="141">
        <v>0</v>
      </c>
      <c r="H28" s="136"/>
      <c r="I28" s="149"/>
      <c r="J28" s="149"/>
      <c r="K28" s="149"/>
      <c r="L28" s="150"/>
    </row>
    <row r="29" spans="1:12" s="128" customFormat="1" ht="25.5" customHeight="1">
      <c r="A29" s="142" t="s">
        <v>1221</v>
      </c>
      <c r="B29" s="141">
        <v>0</v>
      </c>
      <c r="C29" s="141">
        <v>0</v>
      </c>
      <c r="D29" s="141">
        <v>0</v>
      </c>
      <c r="E29" s="141">
        <v>0</v>
      </c>
      <c r="F29" s="141">
        <v>0</v>
      </c>
      <c r="G29" s="141">
        <v>0</v>
      </c>
      <c r="H29" s="136"/>
      <c r="I29" s="149"/>
      <c r="J29" s="149"/>
      <c r="K29" s="149"/>
      <c r="L29" s="150"/>
    </row>
    <row r="30" spans="1:12" s="128" customFormat="1" ht="25.5" customHeight="1">
      <c r="A30" s="142" t="s">
        <v>1222</v>
      </c>
      <c r="B30" s="141">
        <v>0</v>
      </c>
      <c r="C30" s="141">
        <v>0</v>
      </c>
      <c r="D30" s="141">
        <v>0</v>
      </c>
      <c r="E30" s="141">
        <v>0</v>
      </c>
      <c r="F30" s="141">
        <v>0</v>
      </c>
      <c r="G30" s="141">
        <v>0</v>
      </c>
      <c r="H30" s="136"/>
      <c r="I30" s="149"/>
      <c r="J30" s="149"/>
      <c r="K30" s="149"/>
      <c r="L30" s="150"/>
    </row>
    <row r="31" spans="1:12" s="128" customFormat="1" ht="25.5" customHeight="1">
      <c r="A31" s="142" t="s">
        <v>1223</v>
      </c>
      <c r="B31" s="141">
        <v>0</v>
      </c>
      <c r="C31" s="141">
        <v>0</v>
      </c>
      <c r="D31" s="141">
        <v>0</v>
      </c>
      <c r="E31" s="141">
        <v>0</v>
      </c>
      <c r="F31" s="141">
        <v>0</v>
      </c>
      <c r="G31" s="141">
        <v>0</v>
      </c>
      <c r="H31" s="136"/>
      <c r="I31" s="149"/>
      <c r="J31" s="149"/>
      <c r="K31" s="149"/>
      <c r="L31" s="150"/>
    </row>
    <row r="32" spans="1:12" s="128" customFormat="1" ht="25.5" customHeight="1">
      <c r="A32" s="142" t="s">
        <v>1224</v>
      </c>
      <c r="B32" s="141">
        <v>0</v>
      </c>
      <c r="C32" s="141">
        <v>0</v>
      </c>
      <c r="D32" s="141">
        <v>0</v>
      </c>
      <c r="E32" s="141">
        <v>0</v>
      </c>
      <c r="F32" s="141">
        <v>0</v>
      </c>
      <c r="G32" s="141">
        <v>0</v>
      </c>
      <c r="H32" s="136"/>
      <c r="I32" s="149"/>
      <c r="J32" s="149"/>
      <c r="K32" s="149"/>
      <c r="L32" s="150"/>
    </row>
    <row r="33" spans="1:12" s="128" customFormat="1" ht="25.5" customHeight="1">
      <c r="A33" s="142" t="s">
        <v>1225</v>
      </c>
      <c r="B33" s="141">
        <v>0</v>
      </c>
      <c r="C33" s="141">
        <v>0</v>
      </c>
      <c r="D33" s="141">
        <v>0</v>
      </c>
      <c r="E33" s="141">
        <v>0</v>
      </c>
      <c r="F33" s="141">
        <v>0</v>
      </c>
      <c r="G33" s="141">
        <v>0</v>
      </c>
      <c r="H33" s="136"/>
      <c r="I33" s="149"/>
      <c r="J33" s="149"/>
      <c r="K33" s="149"/>
      <c r="L33" s="150"/>
    </row>
    <row r="34" spans="1:12" s="128" customFormat="1" ht="25.5" customHeight="1">
      <c r="A34" s="142" t="s">
        <v>1226</v>
      </c>
      <c r="B34" s="141">
        <v>0</v>
      </c>
      <c r="C34" s="141">
        <v>0</v>
      </c>
      <c r="D34" s="141">
        <v>0</v>
      </c>
      <c r="E34" s="141">
        <v>0</v>
      </c>
      <c r="F34" s="141">
        <v>0</v>
      </c>
      <c r="G34" s="141">
        <v>0</v>
      </c>
      <c r="H34" s="136"/>
      <c r="I34" s="149"/>
      <c r="J34" s="149"/>
      <c r="K34" s="149"/>
      <c r="L34" s="150"/>
    </row>
    <row r="35" spans="1:11" ht="25.5" customHeight="1">
      <c r="A35" s="142" t="s">
        <v>67</v>
      </c>
      <c r="B35" s="141">
        <v>0</v>
      </c>
      <c r="C35" s="141">
        <v>0</v>
      </c>
      <c r="D35" s="141">
        <v>0</v>
      </c>
      <c r="E35" s="141">
        <v>0</v>
      </c>
      <c r="F35" s="141">
        <v>0</v>
      </c>
      <c r="G35" s="141">
        <v>0</v>
      </c>
      <c r="H35" s="136"/>
      <c r="I35" s="149"/>
      <c r="J35" s="149"/>
      <c r="K35" s="149"/>
    </row>
    <row r="36" spans="1:12" s="128" customFormat="1" ht="25.5" customHeight="1">
      <c r="A36" s="137" t="s">
        <v>1227</v>
      </c>
      <c r="B36" s="141">
        <f aca="true" t="shared" si="1" ref="B36:G36">SUM(B37:B38)</f>
        <v>0</v>
      </c>
      <c r="C36" s="141">
        <f t="shared" si="1"/>
        <v>0</v>
      </c>
      <c r="D36" s="141">
        <f t="shared" si="1"/>
        <v>0</v>
      </c>
      <c r="E36" s="141">
        <f t="shared" si="1"/>
        <v>0</v>
      </c>
      <c r="F36" s="141">
        <f t="shared" si="1"/>
        <v>0</v>
      </c>
      <c r="G36" s="141">
        <f t="shared" si="1"/>
        <v>0</v>
      </c>
      <c r="H36" s="136"/>
      <c r="I36" s="149"/>
      <c r="J36" s="149"/>
      <c r="K36" s="149"/>
      <c r="L36" s="150"/>
    </row>
    <row r="37" spans="1:12" s="128" customFormat="1" ht="25.5" customHeight="1">
      <c r="A37" s="140" t="s">
        <v>1228</v>
      </c>
      <c r="B37" s="141">
        <v>0</v>
      </c>
      <c r="C37" s="141">
        <v>0</v>
      </c>
      <c r="D37" s="141">
        <v>0</v>
      </c>
      <c r="E37" s="141">
        <v>0</v>
      </c>
      <c r="F37" s="141">
        <v>0</v>
      </c>
      <c r="G37" s="141">
        <v>0</v>
      </c>
      <c r="H37" s="136"/>
      <c r="I37" s="149"/>
      <c r="J37" s="149"/>
      <c r="K37" s="149"/>
      <c r="L37" s="150"/>
    </row>
    <row r="38" spans="1:11" ht="27.75" customHeight="1">
      <c r="A38" s="140" t="s">
        <v>1229</v>
      </c>
      <c r="B38" s="141">
        <v>0</v>
      </c>
      <c r="C38" s="141">
        <v>0</v>
      </c>
      <c r="D38" s="141">
        <v>0</v>
      </c>
      <c r="E38" s="141">
        <v>0</v>
      </c>
      <c r="F38" s="141">
        <v>0</v>
      </c>
      <c r="G38" s="141">
        <v>0</v>
      </c>
      <c r="H38" s="145"/>
      <c r="I38" s="145"/>
      <c r="J38" s="145"/>
      <c r="K38" s="145"/>
    </row>
  </sheetData>
  <sheetProtection/>
  <mergeCells count="4">
    <mergeCell ref="A1:G1"/>
    <mergeCell ref="B3:E3"/>
    <mergeCell ref="F3:G3"/>
    <mergeCell ref="A3:A4"/>
  </mergeCells>
  <printOptions horizontalCentered="1"/>
  <pageMargins left="0.5902777777777778" right="0.5902777777777778" top="0.7868055555555555" bottom="0.7868055555555555" header="0.5902777777777778" footer="0.2361111111111111"/>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4" customWidth="1"/>
    <col min="6" max="6" width="26.375" style="34" bestFit="1" customWidth="1"/>
    <col min="7" max="16384" width="9.00390625" style="34" customWidth="1"/>
  </cols>
  <sheetData>
    <row r="1" spans="10:11" ht="14.25">
      <c r="J1" s="46"/>
      <c r="K1" s="46"/>
    </row>
    <row r="2" spans="1:11" ht="71.25" customHeight="1">
      <c r="A2" s="35"/>
      <c r="B2" s="35"/>
      <c r="C2" s="35"/>
      <c r="D2" s="36"/>
      <c r="E2" s="36"/>
      <c r="J2" s="47"/>
      <c r="K2" s="47"/>
    </row>
    <row r="3" spans="1:11" ht="71.25" customHeight="1">
      <c r="A3" s="35"/>
      <c r="B3" s="35"/>
      <c r="C3" s="35"/>
      <c r="D3" s="36"/>
      <c r="E3" s="36"/>
      <c r="J3" s="47"/>
      <c r="K3" s="47"/>
    </row>
    <row r="4" spans="1:11" ht="157.5" customHeight="1">
      <c r="A4" s="37" t="s">
        <v>1230</v>
      </c>
      <c r="B4" s="37"/>
      <c r="C4" s="37"/>
      <c r="D4" s="37"/>
      <c r="E4" s="37"/>
      <c r="F4" s="37"/>
      <c r="G4" s="37"/>
      <c r="H4" s="37"/>
      <c r="I4" s="37"/>
      <c r="J4" s="37"/>
      <c r="K4" s="37"/>
    </row>
    <row r="6" spans="5:7" ht="14.25" customHeight="1">
      <c r="E6" s="38"/>
      <c r="F6" s="38"/>
      <c r="G6" s="38"/>
    </row>
    <row r="7" spans="5:7" ht="14.25" customHeight="1">
      <c r="E7" s="38"/>
      <c r="F7" s="38"/>
      <c r="G7" s="38"/>
    </row>
    <row r="8" spans="5:7" ht="14.25" customHeight="1">
      <c r="E8" s="38"/>
      <c r="F8" s="38"/>
      <c r="G8" s="38"/>
    </row>
    <row r="9" spans="1:11" ht="6" customHeight="1">
      <c r="A9" s="39"/>
      <c r="B9" s="39"/>
      <c r="C9" s="39"/>
      <c r="D9" s="39"/>
      <c r="E9" s="39"/>
      <c r="F9" s="39"/>
      <c r="G9" s="39"/>
      <c r="H9" s="39"/>
      <c r="I9" s="39"/>
      <c r="J9" s="39"/>
      <c r="K9" s="39"/>
    </row>
    <row r="10" spans="1:11" ht="14.25" hidden="1">
      <c r="A10" s="39"/>
      <c r="B10" s="39"/>
      <c r="C10" s="39"/>
      <c r="D10" s="39"/>
      <c r="E10" s="39"/>
      <c r="F10" s="39"/>
      <c r="G10" s="39"/>
      <c r="H10" s="39"/>
      <c r="I10" s="39"/>
      <c r="J10" s="39"/>
      <c r="K10" s="39"/>
    </row>
    <row r="11" spans="1:11" ht="14.25" hidden="1">
      <c r="A11" s="39"/>
      <c r="B11" s="39"/>
      <c r="C11" s="39"/>
      <c r="D11" s="39"/>
      <c r="E11" s="39"/>
      <c r="F11" s="39"/>
      <c r="G11" s="39"/>
      <c r="H11" s="39"/>
      <c r="I11" s="39"/>
      <c r="J11" s="39"/>
      <c r="K11" s="39"/>
    </row>
    <row r="12" spans="1:11" ht="14.25" hidden="1">
      <c r="A12" s="39"/>
      <c r="B12" s="39"/>
      <c r="C12" s="39"/>
      <c r="D12" s="39"/>
      <c r="E12" s="39"/>
      <c r="F12" s="39"/>
      <c r="G12" s="39"/>
      <c r="H12" s="39"/>
      <c r="I12" s="39"/>
      <c r="J12" s="39"/>
      <c r="K12" s="39"/>
    </row>
    <row r="13" spans="1:11" ht="14.25">
      <c r="A13" s="39"/>
      <c r="B13" s="39"/>
      <c r="C13" s="39"/>
      <c r="D13" s="39"/>
      <c r="E13" s="39"/>
      <c r="F13" s="39"/>
      <c r="G13" s="39"/>
      <c r="H13" s="39"/>
      <c r="I13" s="39"/>
      <c r="J13" s="39"/>
      <c r="K13" s="39"/>
    </row>
    <row r="14" spans="1:11" ht="14.25">
      <c r="A14" s="39"/>
      <c r="B14" s="39"/>
      <c r="C14" s="39"/>
      <c r="D14" s="39"/>
      <c r="E14" s="39"/>
      <c r="F14" s="39"/>
      <c r="G14" s="39"/>
      <c r="H14" s="39"/>
      <c r="I14" s="39"/>
      <c r="J14" s="39"/>
      <c r="K14" s="39"/>
    </row>
    <row r="15" spans="1:11" ht="14.25">
      <c r="A15" s="39"/>
      <c r="B15" s="39"/>
      <c r="C15" s="39"/>
      <c r="D15" s="39"/>
      <c r="E15" s="39"/>
      <c r="F15" s="39"/>
      <c r="G15" s="39"/>
      <c r="H15" s="39"/>
      <c r="I15" s="39"/>
      <c r="J15" s="39"/>
      <c r="K15" s="39"/>
    </row>
    <row r="16" spans="1:11" ht="14.25">
      <c r="A16" s="39"/>
      <c r="B16" s="39"/>
      <c r="C16" s="39"/>
      <c r="D16" s="39"/>
      <c r="E16" s="39"/>
      <c r="F16" s="39"/>
      <c r="G16" s="39"/>
      <c r="H16" s="39"/>
      <c r="I16" s="39"/>
      <c r="J16" s="39"/>
      <c r="K16" s="39"/>
    </row>
    <row r="17" spans="1:11" ht="14.25">
      <c r="A17" s="39"/>
      <c r="B17" s="39"/>
      <c r="C17" s="39"/>
      <c r="D17" s="39"/>
      <c r="E17" s="39"/>
      <c r="F17" s="39"/>
      <c r="G17" s="39"/>
      <c r="H17" s="39"/>
      <c r="I17" s="39"/>
      <c r="J17" s="39"/>
      <c r="K17" s="39"/>
    </row>
    <row r="22" ht="101.25" customHeight="1"/>
    <row r="23" ht="11.25" customHeight="1"/>
    <row r="26" ht="27">
      <c r="F26" s="40"/>
    </row>
    <row r="28" spans="1:11" ht="47.25" customHeight="1">
      <c r="A28" s="41"/>
      <c r="B28" s="41"/>
      <c r="C28" s="41"/>
      <c r="D28" s="41"/>
      <c r="E28" s="41"/>
      <c r="F28" s="41"/>
      <c r="G28" s="41"/>
      <c r="H28" s="41"/>
      <c r="I28" s="41"/>
      <c r="J28" s="41"/>
      <c r="K28" s="41"/>
    </row>
    <row r="29" spans="1:11" ht="35.25">
      <c r="A29" s="41"/>
      <c r="B29" s="41"/>
      <c r="C29" s="41"/>
      <c r="D29" s="41"/>
      <c r="E29" s="41"/>
      <c r="F29" s="42"/>
      <c r="G29" s="41"/>
      <c r="H29" s="41"/>
      <c r="I29" s="41"/>
      <c r="J29" s="41"/>
      <c r="K29" s="41"/>
    </row>
    <row r="30" spans="1:11" ht="35.25">
      <c r="A30" s="41"/>
      <c r="B30" s="41"/>
      <c r="C30" s="41"/>
      <c r="D30" s="41"/>
      <c r="E30" s="41"/>
      <c r="F30" s="41"/>
      <c r="G30" s="41"/>
      <c r="H30" s="41"/>
      <c r="I30" s="41"/>
      <c r="J30" s="41"/>
      <c r="K30" s="41"/>
    </row>
    <row r="31" spans="1:11" ht="35.25">
      <c r="A31" s="41"/>
      <c r="B31" s="41"/>
      <c r="C31" s="41"/>
      <c r="D31" s="41"/>
      <c r="E31" s="41"/>
      <c r="F31" s="41"/>
      <c r="G31" s="41"/>
      <c r="H31" s="41"/>
      <c r="I31" s="41"/>
      <c r="J31" s="41"/>
      <c r="K31" s="41"/>
    </row>
    <row r="32" spans="1:11" ht="35.25">
      <c r="A32" s="41"/>
      <c r="B32" s="41"/>
      <c r="C32" s="41"/>
      <c r="D32" s="41"/>
      <c r="E32" s="41"/>
      <c r="F32" s="41"/>
      <c r="G32" s="41"/>
      <c r="H32" s="41"/>
      <c r="I32" s="41"/>
      <c r="J32" s="41"/>
      <c r="K32" s="41"/>
    </row>
    <row r="33" spans="1:11" ht="14.25">
      <c r="A33" s="43"/>
      <c r="B33" s="43"/>
      <c r="C33" s="43"/>
      <c r="D33" s="43"/>
      <c r="E33" s="43"/>
      <c r="F33" s="43"/>
      <c r="G33" s="43"/>
      <c r="H33" s="43"/>
      <c r="I33" s="43"/>
      <c r="J33" s="43"/>
      <c r="K33" s="43"/>
    </row>
    <row r="34" spans="1:11" ht="14.25">
      <c r="A34" s="44"/>
      <c r="B34" s="44"/>
      <c r="C34" s="44"/>
      <c r="D34" s="44"/>
      <c r="E34" s="44"/>
      <c r="F34" s="44"/>
      <c r="G34" s="44"/>
      <c r="H34" s="44"/>
      <c r="I34" s="44"/>
      <c r="J34" s="44"/>
      <c r="K34" s="44"/>
    </row>
    <row r="35" spans="1:11" ht="35.25" customHeight="1">
      <c r="A35" s="44"/>
      <c r="B35" s="44"/>
      <c r="C35" s="44"/>
      <c r="D35" s="44"/>
      <c r="E35" s="44"/>
      <c r="F35" s="44"/>
      <c r="G35" s="44"/>
      <c r="H35" s="44"/>
      <c r="I35" s="44"/>
      <c r="J35" s="44"/>
      <c r="K35" s="44"/>
    </row>
    <row r="36" spans="6:11" ht="3.75" customHeight="1">
      <c r="F36" s="45"/>
      <c r="G36" s="45"/>
      <c r="H36" s="45"/>
      <c r="I36" s="45"/>
      <c r="J36" s="45"/>
      <c r="K36" s="45"/>
    </row>
    <row r="37" spans="6:11" ht="14.25" customHeight="1" hidden="1">
      <c r="F37" s="45"/>
      <c r="G37" s="45"/>
      <c r="H37" s="45"/>
      <c r="I37" s="45"/>
      <c r="J37" s="45"/>
      <c r="K37" s="45"/>
    </row>
    <row r="38" spans="6:11" ht="14.25" customHeight="1" hidden="1">
      <c r="F38" s="45"/>
      <c r="G38" s="45"/>
      <c r="H38" s="45"/>
      <c r="I38" s="45"/>
      <c r="J38" s="45"/>
      <c r="K38" s="45"/>
    </row>
    <row r="39" spans="6:11" ht="23.25" customHeight="1">
      <c r="F39" s="45"/>
      <c r="G39" s="45"/>
      <c r="H39" s="45"/>
      <c r="I39" s="45"/>
      <c r="J39" s="45"/>
      <c r="K39" s="45"/>
    </row>
  </sheetData>
  <sheetProtection/>
  <mergeCells count="7">
    <mergeCell ref="J1:K1"/>
    <mergeCell ref="A2:C2"/>
    <mergeCell ref="J2:K2"/>
    <mergeCell ref="A4:K4"/>
    <mergeCell ref="A34:K35"/>
    <mergeCell ref="E6:G8"/>
    <mergeCell ref="A9:K17"/>
  </mergeCells>
  <printOptions horizontalCentered="1" verticalCentered="1"/>
  <pageMargins left="0.5902777777777778" right="0.5902777777777778" top="0.7868055555555555" bottom="0.7868055555555555" header="0.5902777777777778" footer="0.2361111111111111"/>
  <pageSetup horizontalDpi="600" verticalDpi="600" orientation="landscape" paperSize="9" scale="72"/>
</worksheet>
</file>

<file path=xl/worksheets/sheet9.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13" activePane="bottomRight" state="frozen"/>
      <selection pane="bottomRight" activeCell="C16" sqref="C16"/>
    </sheetView>
  </sheetViews>
  <sheetFormatPr defaultColWidth="9.00390625" defaultRowHeight="14.25"/>
  <cols>
    <col min="1" max="1" width="39.00390625" style="104" customWidth="1"/>
    <col min="2" max="4" width="15.125" style="105" customWidth="1"/>
    <col min="5" max="5" width="12.25390625" style="105" customWidth="1"/>
    <col min="6" max="6" width="12.25390625" style="106" customWidth="1"/>
    <col min="7" max="7" width="15.125" style="107" customWidth="1"/>
    <col min="8" max="8" width="12.25390625" style="108" customWidth="1"/>
    <col min="9" max="9" width="10.75390625" style="104" bestFit="1" customWidth="1"/>
    <col min="10" max="16384" width="9.00390625" style="104" customWidth="1"/>
  </cols>
  <sheetData>
    <row r="1" spans="1:8" s="101" customFormat="1" ht="48" customHeight="1">
      <c r="A1" s="109" t="s">
        <v>1231</v>
      </c>
      <c r="B1" s="109"/>
      <c r="C1" s="109"/>
      <c r="D1" s="109"/>
      <c r="E1" s="109"/>
      <c r="F1" s="109"/>
      <c r="G1" s="109"/>
      <c r="H1" s="109"/>
    </row>
    <row r="2" spans="1:8" ht="14.25">
      <c r="A2" s="104" t="s">
        <v>1232</v>
      </c>
      <c r="F2" s="110"/>
      <c r="G2" s="105"/>
      <c r="H2" s="110" t="s">
        <v>3</v>
      </c>
    </row>
    <row r="3" spans="1:8" ht="42" customHeight="1">
      <c r="A3" s="10" t="s">
        <v>4</v>
      </c>
      <c r="B3" s="81" t="s">
        <v>5</v>
      </c>
      <c r="C3" s="81"/>
      <c r="D3" s="81"/>
      <c r="E3" s="81"/>
      <c r="F3" s="81"/>
      <c r="G3" s="62" t="s">
        <v>6</v>
      </c>
      <c r="H3" s="62"/>
    </row>
    <row r="4" spans="1:8" s="102" customFormat="1" ht="42" customHeight="1">
      <c r="A4" s="10"/>
      <c r="B4" s="10" t="s">
        <v>7</v>
      </c>
      <c r="C4" s="10" t="s">
        <v>8</v>
      </c>
      <c r="D4" s="10" t="s">
        <v>9</v>
      </c>
      <c r="E4" s="10" t="s">
        <v>10</v>
      </c>
      <c r="F4" s="10" t="s">
        <v>11</v>
      </c>
      <c r="G4" s="10" t="s">
        <v>7</v>
      </c>
      <c r="H4" s="27" t="s">
        <v>12</v>
      </c>
    </row>
    <row r="5" spans="1:12" ht="39.75" customHeight="1">
      <c r="A5" s="111" t="s">
        <v>1233</v>
      </c>
      <c r="B5" s="112">
        <f aca="true" t="shared" si="0" ref="B5:H5">B6+B9+B10+B11+B12+B13+B14</f>
        <v>0</v>
      </c>
      <c r="C5" s="112">
        <f t="shared" si="0"/>
        <v>0</v>
      </c>
      <c r="D5" s="112">
        <f t="shared" si="0"/>
        <v>0</v>
      </c>
      <c r="E5" s="112">
        <f t="shared" si="0"/>
        <v>0</v>
      </c>
      <c r="F5" s="112">
        <f t="shared" si="0"/>
        <v>0</v>
      </c>
      <c r="G5" s="112">
        <f t="shared" si="0"/>
        <v>0</v>
      </c>
      <c r="H5" s="112">
        <f t="shared" si="0"/>
        <v>0</v>
      </c>
      <c r="K5" s="106"/>
      <c r="L5" s="106"/>
    </row>
    <row r="6" spans="1:12" ht="39.75" customHeight="1">
      <c r="A6" s="113" t="s">
        <v>1234</v>
      </c>
      <c r="B6" s="112">
        <f aca="true" t="shared" si="1" ref="B6:H6">SUM(B7:B8)</f>
        <v>0</v>
      </c>
      <c r="C6" s="112">
        <f t="shared" si="1"/>
        <v>0</v>
      </c>
      <c r="D6" s="112">
        <f t="shared" si="1"/>
        <v>0</v>
      </c>
      <c r="E6" s="112">
        <f t="shared" si="1"/>
        <v>0</v>
      </c>
      <c r="F6" s="112">
        <f t="shared" si="1"/>
        <v>0</v>
      </c>
      <c r="G6" s="112">
        <f t="shared" si="1"/>
        <v>0</v>
      </c>
      <c r="H6" s="112">
        <f t="shared" si="1"/>
        <v>0</v>
      </c>
      <c r="K6" s="106"/>
      <c r="L6" s="106"/>
    </row>
    <row r="7" spans="1:11" ht="39.75" customHeight="1">
      <c r="A7" s="114" t="s">
        <v>1235</v>
      </c>
      <c r="B7" s="112">
        <v>0</v>
      </c>
      <c r="C7" s="112">
        <v>0</v>
      </c>
      <c r="D7" s="112">
        <v>0</v>
      </c>
      <c r="E7" s="112">
        <v>0</v>
      </c>
      <c r="F7" s="112">
        <v>0</v>
      </c>
      <c r="G7" s="112">
        <v>0</v>
      </c>
      <c r="H7" s="112">
        <v>0</v>
      </c>
      <c r="K7" s="106"/>
    </row>
    <row r="8" spans="1:11" ht="39.75" customHeight="1">
      <c r="A8" s="114" t="s">
        <v>1236</v>
      </c>
      <c r="B8" s="112">
        <v>0</v>
      </c>
      <c r="C8" s="112">
        <v>0</v>
      </c>
      <c r="D8" s="112">
        <v>0</v>
      </c>
      <c r="E8" s="112">
        <v>0</v>
      </c>
      <c r="F8" s="112">
        <v>0</v>
      </c>
      <c r="G8" s="112">
        <v>0</v>
      </c>
      <c r="H8" s="112">
        <v>0</v>
      </c>
      <c r="K8" s="106"/>
    </row>
    <row r="9" spans="1:11" ht="39.75" customHeight="1">
      <c r="A9" s="113" t="s">
        <v>1237</v>
      </c>
      <c r="B9" s="112">
        <v>0</v>
      </c>
      <c r="C9" s="112">
        <v>0</v>
      </c>
      <c r="D9" s="112">
        <v>0</v>
      </c>
      <c r="E9" s="112">
        <v>0</v>
      </c>
      <c r="F9" s="112">
        <v>0</v>
      </c>
      <c r="G9" s="112">
        <v>0</v>
      </c>
      <c r="H9" s="112">
        <v>0</v>
      </c>
      <c r="K9" s="106"/>
    </row>
    <row r="10" spans="1:11" ht="39.75" customHeight="1">
      <c r="A10" s="113" t="s">
        <v>1238</v>
      </c>
      <c r="B10" s="112">
        <v>0</v>
      </c>
      <c r="C10" s="112">
        <v>0</v>
      </c>
      <c r="D10" s="112">
        <v>0</v>
      </c>
      <c r="E10" s="112">
        <v>0</v>
      </c>
      <c r="F10" s="112">
        <v>0</v>
      </c>
      <c r="G10" s="112">
        <v>0</v>
      </c>
      <c r="H10" s="112">
        <v>0</v>
      </c>
      <c r="K10" s="106"/>
    </row>
    <row r="11" spans="1:11" ht="39.75" customHeight="1">
      <c r="A11" s="113" t="s">
        <v>1239</v>
      </c>
      <c r="B11" s="112">
        <v>0</v>
      </c>
      <c r="C11" s="112">
        <v>0</v>
      </c>
      <c r="D11" s="112">
        <v>0</v>
      </c>
      <c r="E11" s="112">
        <v>0</v>
      </c>
      <c r="F11" s="112">
        <v>0</v>
      </c>
      <c r="G11" s="112">
        <v>0</v>
      </c>
      <c r="H11" s="112">
        <v>0</v>
      </c>
      <c r="K11" s="106"/>
    </row>
    <row r="12" spans="1:11" ht="39.75" customHeight="1">
      <c r="A12" s="113" t="s">
        <v>1240</v>
      </c>
      <c r="B12" s="112">
        <v>0</v>
      </c>
      <c r="C12" s="112">
        <v>0</v>
      </c>
      <c r="D12" s="112">
        <v>0</v>
      </c>
      <c r="E12" s="112">
        <v>0</v>
      </c>
      <c r="F12" s="112">
        <v>0</v>
      </c>
      <c r="G12" s="112">
        <v>0</v>
      </c>
      <c r="H12" s="112">
        <v>0</v>
      </c>
      <c r="K12" s="106"/>
    </row>
    <row r="13" spans="1:11" ht="39.75" customHeight="1">
      <c r="A13" s="113" t="s">
        <v>1241</v>
      </c>
      <c r="B13" s="112">
        <v>0</v>
      </c>
      <c r="C13" s="112">
        <v>0</v>
      </c>
      <c r="D13" s="112">
        <v>0</v>
      </c>
      <c r="E13" s="112">
        <v>0</v>
      </c>
      <c r="F13" s="112">
        <v>0</v>
      </c>
      <c r="G13" s="112">
        <v>0</v>
      </c>
      <c r="H13" s="112">
        <v>0</v>
      </c>
      <c r="K13" s="106"/>
    </row>
    <row r="14" spans="1:11" ht="39.75" customHeight="1">
      <c r="A14" s="115" t="s">
        <v>1242</v>
      </c>
      <c r="B14" s="116">
        <v>0</v>
      </c>
      <c r="C14" s="116">
        <v>0</v>
      </c>
      <c r="D14" s="116">
        <v>0</v>
      </c>
      <c r="E14" s="116">
        <v>0</v>
      </c>
      <c r="F14" s="116">
        <v>0</v>
      </c>
      <c r="G14" s="116">
        <v>0</v>
      </c>
      <c r="H14" s="116">
        <v>0</v>
      </c>
      <c r="K14" s="106"/>
    </row>
    <row r="15" spans="1:8" ht="39.75" customHeight="1">
      <c r="A15" s="117" t="s">
        <v>1243</v>
      </c>
      <c r="B15" s="118">
        <f>B5</f>
        <v>0</v>
      </c>
      <c r="C15" s="118">
        <f aca="true" t="shared" si="2" ref="C15:H15">C5</f>
        <v>0</v>
      </c>
      <c r="D15" s="118">
        <f t="shared" si="2"/>
        <v>0</v>
      </c>
      <c r="E15" s="118">
        <f t="shared" si="2"/>
        <v>0</v>
      </c>
      <c r="F15" s="118">
        <f t="shared" si="2"/>
        <v>0</v>
      </c>
      <c r="G15" s="118">
        <f t="shared" si="2"/>
        <v>0</v>
      </c>
      <c r="H15" s="118">
        <f t="shared" si="2"/>
        <v>0</v>
      </c>
    </row>
    <row r="16" spans="1:8" ht="39.75" customHeight="1">
      <c r="A16" s="119" t="s">
        <v>1244</v>
      </c>
      <c r="B16" s="120">
        <v>113703</v>
      </c>
      <c r="C16" s="120">
        <v>71687</v>
      </c>
      <c r="D16" s="121">
        <v>40000</v>
      </c>
      <c r="E16" s="121">
        <f>D16/C16*100</f>
        <v>55.79812239318147</v>
      </c>
      <c r="F16" s="122"/>
      <c r="G16" s="121">
        <v>255800</v>
      </c>
      <c r="H16" s="121">
        <f>G16/D16*100</f>
        <v>639.5</v>
      </c>
    </row>
    <row r="17" spans="1:8" ht="39.75" customHeight="1">
      <c r="A17" s="119" t="s">
        <v>1245</v>
      </c>
      <c r="B17" s="112">
        <v>0</v>
      </c>
      <c r="C17" s="112">
        <v>0</v>
      </c>
      <c r="D17" s="112">
        <v>0</v>
      </c>
      <c r="E17" s="112">
        <v>0</v>
      </c>
      <c r="F17" s="112">
        <v>0</v>
      </c>
      <c r="G17" s="112">
        <v>0</v>
      </c>
      <c r="H17" s="112">
        <v>0</v>
      </c>
    </row>
    <row r="18" spans="1:9" s="103" customFormat="1" ht="39.75" customHeight="1">
      <c r="A18" s="119" t="s">
        <v>1246</v>
      </c>
      <c r="B18" s="112">
        <v>0</v>
      </c>
      <c r="C18" s="112">
        <v>0</v>
      </c>
      <c r="D18" s="112">
        <v>0</v>
      </c>
      <c r="E18" s="112">
        <v>0</v>
      </c>
      <c r="F18" s="112">
        <v>0</v>
      </c>
      <c r="G18" s="112">
        <v>0</v>
      </c>
      <c r="H18" s="112">
        <v>0</v>
      </c>
      <c r="I18" s="127"/>
    </row>
    <row r="19" spans="1:9" s="103" customFormat="1" ht="39.75" customHeight="1">
      <c r="A19" s="119" t="s">
        <v>1247</v>
      </c>
      <c r="B19" s="112">
        <v>0</v>
      </c>
      <c r="C19" s="112">
        <v>0</v>
      </c>
      <c r="D19" s="112">
        <v>0</v>
      </c>
      <c r="E19" s="112">
        <v>0</v>
      </c>
      <c r="F19" s="112">
        <v>0</v>
      </c>
      <c r="G19" s="112">
        <v>0</v>
      </c>
      <c r="H19" s="112">
        <v>0</v>
      </c>
      <c r="I19" s="127"/>
    </row>
    <row r="20" spans="1:8" ht="39.75" customHeight="1">
      <c r="A20" s="123" t="s">
        <v>1248</v>
      </c>
      <c r="B20" s="120">
        <f aca="true" t="shared" si="3" ref="B20:G20">B15+B16+B17+B18+B19</f>
        <v>113703</v>
      </c>
      <c r="C20" s="120">
        <f t="shared" si="3"/>
        <v>71687</v>
      </c>
      <c r="D20" s="120">
        <f t="shared" si="3"/>
        <v>40000</v>
      </c>
      <c r="E20" s="120">
        <f>D20/C20*100</f>
        <v>55.79812239318147</v>
      </c>
      <c r="F20" s="120">
        <f t="shared" si="3"/>
        <v>0</v>
      </c>
      <c r="G20" s="120">
        <f t="shared" si="3"/>
        <v>255800</v>
      </c>
      <c r="H20" s="120">
        <f>G20/D20*100</f>
        <v>639.5</v>
      </c>
    </row>
    <row r="21" ht="24" customHeight="1">
      <c r="B21" s="124"/>
    </row>
    <row r="22" ht="24" customHeight="1">
      <c r="B22" s="125"/>
    </row>
    <row r="23" ht="24" customHeight="1"/>
    <row r="24" ht="24" customHeight="1"/>
    <row r="25" ht="24" customHeight="1"/>
    <row r="26" ht="24" customHeight="1"/>
    <row r="27" ht="24" customHeight="1"/>
    <row r="28" ht="24" customHeight="1"/>
    <row r="29" ht="24" customHeight="1"/>
    <row r="30" ht="15" customHeight="1">
      <c r="B30" s="126"/>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02777777777778" right="0.5902777777777778" top="0.28958333333333336" bottom="0.4097222222222222" header="0.5902777777777778" footer="0.2361111111111111"/>
  <pageSetup fitToHeight="1" fitToWidth="1" horizontalDpi="600" verticalDpi="600" orientation="landscape" paperSize="9" scale="57"/>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Administrator</cp:lastModifiedBy>
  <cp:lastPrinted>2022-02-16T08:06:55Z</cp:lastPrinted>
  <dcterms:created xsi:type="dcterms:W3CDTF">2016-01-06T09:18:10Z</dcterms:created>
  <dcterms:modified xsi:type="dcterms:W3CDTF">2022-03-10T05:45:26Z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